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84\AC\Temp\"/>
    </mc:Choice>
  </mc:AlternateContent>
  <xr:revisionPtr revIDLastSave="0" documentId="8_{E9B8DCF4-99DD-134D-BED5-39A7F86BE708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total de asignaciones 7º 5189" sheetId="103" r:id="rId1"/>
    <sheet name="Hoja2" sheetId="105" r:id="rId2"/>
    <sheet name="Hoja1" sheetId="106" r:id="rId3"/>
  </sheets>
  <externalReferences>
    <externalReference r:id="rId4"/>
  </externalReferences>
  <definedNames>
    <definedName name="_xlnm._FilterDatabase" localSheetId="0" hidden="1">'total de asignaciones 7º 5189'!$A$8:$T$141</definedName>
    <definedName name="_xlnm.Print_Area" localSheetId="0">'total de asignaciones 7º 5189'!$A$1:$T$141</definedName>
    <definedName name="_xlnm.Print_Titles" localSheetId="0">'total de asignaciones 7º 5189'!$1:$8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03" l="1"/>
  <c r="S23" i="103"/>
  <c r="R24" i="103"/>
  <c r="R25" i="103"/>
  <c r="T23" i="103"/>
  <c r="R6" i="105"/>
  <c r="S6" i="105"/>
  <c r="O7" i="105"/>
  <c r="R7" i="105"/>
  <c r="T6" i="105"/>
  <c r="R8" i="105"/>
  <c r="S8" i="105"/>
  <c r="R9" i="105"/>
  <c r="T8" i="105"/>
  <c r="R10" i="105"/>
  <c r="S10" i="105"/>
  <c r="R11" i="105"/>
  <c r="S11" i="105"/>
  <c r="N12" i="105"/>
  <c r="R12" i="105"/>
  <c r="T10" i="105"/>
  <c r="R13" i="105"/>
  <c r="S13" i="105"/>
  <c r="K14" i="105"/>
  <c r="R14" i="105"/>
  <c r="T13" i="105"/>
  <c r="R15" i="105"/>
  <c r="S15" i="105"/>
  <c r="R16" i="105"/>
  <c r="T15" i="105"/>
  <c r="R17" i="105"/>
  <c r="S17" i="105"/>
  <c r="R18" i="105"/>
  <c r="T17" i="105"/>
  <c r="R19" i="105"/>
  <c r="S19" i="105"/>
  <c r="R20" i="105"/>
  <c r="T19" i="105"/>
  <c r="R21" i="105"/>
  <c r="R22" i="105"/>
  <c r="S21" i="105"/>
  <c r="T21" i="105"/>
  <c r="R23" i="105"/>
  <c r="S23" i="105"/>
  <c r="R24" i="105"/>
  <c r="S24" i="105"/>
  <c r="T23" i="105"/>
  <c r="R25" i="105"/>
  <c r="S25" i="105"/>
  <c r="R26" i="105"/>
  <c r="T25" i="105"/>
  <c r="R97" i="103"/>
  <c r="S97" i="103"/>
  <c r="R113" i="103"/>
  <c r="S113" i="103"/>
  <c r="R82" i="103"/>
  <c r="R83" i="103"/>
  <c r="R124" i="103"/>
  <c r="R48" i="103"/>
  <c r="R13" i="103"/>
  <c r="R47" i="103"/>
  <c r="R105" i="103"/>
  <c r="S105" i="103"/>
  <c r="T105" i="103"/>
  <c r="R106" i="103"/>
  <c r="R107" i="103"/>
  <c r="S107" i="103"/>
  <c r="T107" i="103"/>
  <c r="R108" i="103"/>
  <c r="R109" i="103"/>
  <c r="S109" i="103"/>
  <c r="T109" i="103"/>
  <c r="R110" i="103"/>
  <c r="R111" i="103"/>
  <c r="S111" i="103"/>
  <c r="T111" i="103"/>
  <c r="R112" i="103"/>
  <c r="O11" i="103"/>
  <c r="N11" i="103"/>
  <c r="M11" i="103"/>
  <c r="R50" i="103"/>
  <c r="S50" i="103"/>
  <c r="R51" i="103"/>
  <c r="S51" i="103"/>
  <c r="R52" i="103"/>
  <c r="S52" i="103"/>
  <c r="R53" i="103"/>
  <c r="R54" i="103"/>
  <c r="S54" i="103"/>
  <c r="R55" i="103"/>
  <c r="H11" i="103"/>
  <c r="T97" i="103"/>
  <c r="S83" i="103"/>
  <c r="T83" i="103"/>
  <c r="S112" i="103"/>
  <c r="T112" i="103"/>
  <c r="S110" i="103"/>
  <c r="T110" i="103"/>
  <c r="S108" i="103"/>
  <c r="T108" i="103"/>
  <c r="S106" i="103"/>
  <c r="T106" i="103"/>
  <c r="T113" i="103"/>
  <c r="S53" i="103"/>
  <c r="T53" i="103"/>
  <c r="T50" i="103"/>
  <c r="G125" i="103"/>
  <c r="G137" i="103"/>
  <c r="G19" i="103"/>
  <c r="R85" i="103"/>
  <c r="S85" i="103"/>
  <c r="T85" i="103"/>
  <c r="Q134" i="106"/>
  <c r="P134" i="106"/>
  <c r="O134" i="106"/>
  <c r="N134" i="106"/>
  <c r="M134" i="106"/>
  <c r="L134" i="106"/>
  <c r="K134" i="106"/>
  <c r="J134" i="106"/>
  <c r="I134" i="106"/>
  <c r="H134" i="106"/>
  <c r="G134" i="106"/>
  <c r="F134" i="106"/>
  <c r="R133" i="106"/>
  <c r="R132" i="106"/>
  <c r="S132" i="106"/>
  <c r="R131" i="106"/>
  <c r="S131" i="106"/>
  <c r="R130" i="106"/>
  <c r="R129" i="106"/>
  <c r="S129" i="106"/>
  <c r="R128" i="106"/>
  <c r="S128" i="106"/>
  <c r="T128" i="106"/>
  <c r="R127" i="106"/>
  <c r="R126" i="106"/>
  <c r="S126" i="106"/>
  <c r="R125" i="106"/>
  <c r="S125" i="106"/>
  <c r="T125" i="106"/>
  <c r="R124" i="106"/>
  <c r="R123" i="106"/>
  <c r="S123" i="106"/>
  <c r="R122" i="106"/>
  <c r="S122" i="106"/>
  <c r="T122" i="106"/>
  <c r="R121" i="106"/>
  <c r="R120" i="106"/>
  <c r="S120" i="106"/>
  <c r="R119" i="106"/>
  <c r="S119" i="106"/>
  <c r="T119" i="106"/>
  <c r="R118" i="106"/>
  <c r="R117" i="106"/>
  <c r="S117" i="106"/>
  <c r="R116" i="106"/>
  <c r="S116" i="106"/>
  <c r="T116" i="106"/>
  <c r="R115" i="106"/>
  <c r="R114" i="106"/>
  <c r="S114" i="106"/>
  <c r="R113" i="106"/>
  <c r="S113" i="106"/>
  <c r="T113" i="106"/>
  <c r="R112" i="106"/>
  <c r="R111" i="106"/>
  <c r="S111" i="106"/>
  <c r="R110" i="106"/>
  <c r="S110" i="106"/>
  <c r="T110" i="106"/>
  <c r="R109" i="106"/>
  <c r="R108" i="106"/>
  <c r="S108" i="106"/>
  <c r="R107" i="106"/>
  <c r="S107" i="106"/>
  <c r="T107" i="106"/>
  <c r="R106" i="106"/>
  <c r="R105" i="106"/>
  <c r="S105" i="106"/>
  <c r="R104" i="106"/>
  <c r="S104" i="106"/>
  <c r="T104" i="106"/>
  <c r="R103" i="106"/>
  <c r="R102" i="106"/>
  <c r="S102" i="106"/>
  <c r="T102" i="106"/>
  <c r="R101" i="106"/>
  <c r="R100" i="106"/>
  <c r="S100" i="106"/>
  <c r="T100" i="106"/>
  <c r="R99" i="106"/>
  <c r="R98" i="106"/>
  <c r="S98" i="106"/>
  <c r="T98" i="106"/>
  <c r="R97" i="106"/>
  <c r="R96" i="106"/>
  <c r="S96" i="106"/>
  <c r="T96" i="106"/>
  <c r="R95" i="106"/>
  <c r="R94" i="106"/>
  <c r="S94" i="106"/>
  <c r="T94" i="106"/>
  <c r="R93" i="106"/>
  <c r="R92" i="106"/>
  <c r="S92" i="106"/>
  <c r="T92" i="106"/>
  <c r="R91" i="106"/>
  <c r="R90" i="106"/>
  <c r="S90" i="106"/>
  <c r="T90" i="106"/>
  <c r="R89" i="106"/>
  <c r="R88" i="106"/>
  <c r="S88" i="106"/>
  <c r="T88" i="106"/>
  <c r="R87" i="106"/>
  <c r="R86" i="106"/>
  <c r="S86" i="106"/>
  <c r="T86" i="106"/>
  <c r="R85" i="106"/>
  <c r="R84" i="106"/>
  <c r="S84" i="106"/>
  <c r="T84" i="106"/>
  <c r="R83" i="106"/>
  <c r="R82" i="106"/>
  <c r="S82" i="106"/>
  <c r="T82" i="106"/>
  <c r="R81" i="106"/>
  <c r="R80" i="106"/>
  <c r="S80" i="106"/>
  <c r="T80" i="106"/>
  <c r="R79" i="106"/>
  <c r="R78" i="106"/>
  <c r="S78" i="106"/>
  <c r="T78" i="106"/>
  <c r="R77" i="106"/>
  <c r="R76" i="106"/>
  <c r="S76" i="106"/>
  <c r="T76" i="106"/>
  <c r="R75" i="106"/>
  <c r="R74" i="106"/>
  <c r="S74" i="106"/>
  <c r="T74" i="106"/>
  <c r="R73" i="106"/>
  <c r="R72" i="106"/>
  <c r="S72" i="106"/>
  <c r="T72" i="106"/>
  <c r="R71" i="106"/>
  <c r="R70" i="106"/>
  <c r="S70" i="106"/>
  <c r="T70" i="106"/>
  <c r="R69" i="106"/>
  <c r="R68" i="106"/>
  <c r="S68" i="106"/>
  <c r="T68" i="106"/>
  <c r="R67" i="106"/>
  <c r="R66" i="106"/>
  <c r="S66" i="106"/>
  <c r="R65" i="106"/>
  <c r="S65" i="106"/>
  <c r="T65" i="106"/>
  <c r="R64" i="106"/>
  <c r="R63" i="106"/>
  <c r="S63" i="106"/>
  <c r="T63" i="106"/>
  <c r="R62" i="106"/>
  <c r="R61" i="106"/>
  <c r="S61" i="106"/>
  <c r="T61" i="106"/>
  <c r="R60" i="106"/>
  <c r="R59" i="106"/>
  <c r="S59" i="106"/>
  <c r="T59" i="106"/>
  <c r="R58" i="106"/>
  <c r="R57" i="106"/>
  <c r="S57" i="106"/>
  <c r="T57" i="106"/>
  <c r="R56" i="106"/>
  <c r="R55" i="106"/>
  <c r="S55" i="106"/>
  <c r="T55" i="106"/>
  <c r="R54" i="106"/>
  <c r="S54" i="106"/>
  <c r="R53" i="106"/>
  <c r="R52" i="106"/>
  <c r="S52" i="106"/>
  <c r="R51" i="106"/>
  <c r="R50" i="106"/>
  <c r="R49" i="106"/>
  <c r="S49" i="106"/>
  <c r="R48" i="106"/>
  <c r="R47" i="106"/>
  <c r="R46" i="106"/>
  <c r="R45" i="106"/>
  <c r="R44" i="106"/>
  <c r="S44" i="106"/>
  <c r="R43" i="106"/>
  <c r="S43" i="106"/>
  <c r="T43" i="106"/>
  <c r="R42" i="106"/>
  <c r="R41" i="106"/>
  <c r="S41" i="106"/>
  <c r="T41" i="106"/>
  <c r="R40" i="106"/>
  <c r="R39" i="106"/>
  <c r="S39" i="106"/>
  <c r="T39" i="106"/>
  <c r="R38" i="106"/>
  <c r="R37" i="106"/>
  <c r="S37" i="106"/>
  <c r="T37" i="106"/>
  <c r="R36" i="106"/>
  <c r="S36" i="106"/>
  <c r="R35" i="106"/>
  <c r="R34" i="106"/>
  <c r="S34" i="106"/>
  <c r="T34" i="106"/>
  <c r="R33" i="106"/>
  <c r="R32" i="106"/>
  <c r="S32" i="106"/>
  <c r="T32" i="106"/>
  <c r="R31" i="106"/>
  <c r="S31" i="106"/>
  <c r="R30" i="106"/>
  <c r="R29" i="106"/>
  <c r="S29" i="106"/>
  <c r="T29" i="106"/>
  <c r="R28" i="106"/>
  <c r="S28" i="106"/>
  <c r="R27" i="106"/>
  <c r="R26" i="106"/>
  <c r="S26" i="106"/>
  <c r="T26" i="106"/>
  <c r="R25" i="106"/>
  <c r="S25" i="106"/>
  <c r="R24" i="106"/>
  <c r="R23" i="106"/>
  <c r="S23" i="106"/>
  <c r="T23" i="106"/>
  <c r="R22" i="106"/>
  <c r="S22" i="106"/>
  <c r="R21" i="106"/>
  <c r="R20" i="106"/>
  <c r="S20" i="106"/>
  <c r="T20" i="106"/>
  <c r="R19" i="106"/>
  <c r="R18" i="106"/>
  <c r="S18" i="106"/>
  <c r="R17" i="106"/>
  <c r="R16" i="106"/>
  <c r="R15" i="106"/>
  <c r="R14" i="106"/>
  <c r="R13" i="106"/>
  <c r="S13" i="106"/>
  <c r="R12" i="106"/>
  <c r="S12" i="106"/>
  <c r="T12" i="106"/>
  <c r="R11" i="106"/>
  <c r="R10" i="106"/>
  <c r="S10" i="106"/>
  <c r="R9" i="106"/>
  <c r="S9" i="106"/>
  <c r="R134" i="106"/>
  <c r="R9" i="103"/>
  <c r="S9" i="103"/>
  <c r="Q141" i="103"/>
  <c r="P141" i="103"/>
  <c r="O141" i="103"/>
  <c r="N141" i="103"/>
  <c r="M141" i="103"/>
  <c r="L141" i="103"/>
  <c r="K141" i="103"/>
  <c r="J141" i="103"/>
  <c r="I141" i="103"/>
  <c r="H141" i="103"/>
  <c r="G141" i="103"/>
  <c r="F141" i="103"/>
  <c r="R87" i="103"/>
  <c r="S87" i="103"/>
  <c r="R88" i="103"/>
  <c r="S88" i="103"/>
  <c r="T88" i="103"/>
  <c r="R65" i="103"/>
  <c r="S65" i="103"/>
  <c r="T65" i="103"/>
  <c r="R66" i="103"/>
  <c r="S66" i="103"/>
  <c r="T66" i="103"/>
  <c r="R30" i="103"/>
  <c r="R31" i="103"/>
  <c r="S31" i="103"/>
  <c r="R27" i="103"/>
  <c r="R28" i="103"/>
  <c r="S28" i="103"/>
  <c r="R19" i="103"/>
  <c r="R22" i="103"/>
  <c r="S22" i="103"/>
  <c r="R138" i="103"/>
  <c r="S138" i="103"/>
  <c r="R139" i="103"/>
  <c r="S139" i="103"/>
  <c r="R140" i="103"/>
  <c r="R128" i="103"/>
  <c r="R15" i="103"/>
  <c r="K27" i="105"/>
  <c r="F27" i="105"/>
  <c r="G27" i="105"/>
  <c r="H27" i="105"/>
  <c r="I27" i="105"/>
  <c r="L27" i="105"/>
  <c r="M27" i="105"/>
  <c r="N27" i="105"/>
  <c r="O27" i="105"/>
  <c r="P27" i="105"/>
  <c r="Q27" i="105"/>
  <c r="R10" i="103"/>
  <c r="S10" i="103"/>
  <c r="R12" i="103"/>
  <c r="S12" i="103"/>
  <c r="S13" i="103"/>
  <c r="R14" i="103"/>
  <c r="R16" i="103"/>
  <c r="S16" i="103"/>
  <c r="R17" i="103"/>
  <c r="R18" i="103"/>
  <c r="S18" i="103"/>
  <c r="R20" i="103"/>
  <c r="S20" i="103"/>
  <c r="R21" i="103"/>
  <c r="R26" i="103"/>
  <c r="S26" i="103"/>
  <c r="R29" i="103"/>
  <c r="S29" i="103"/>
  <c r="R32" i="103"/>
  <c r="S32" i="103"/>
  <c r="R33" i="103"/>
  <c r="R34" i="103"/>
  <c r="S34" i="103"/>
  <c r="R35" i="103"/>
  <c r="R36" i="103"/>
  <c r="S36" i="103"/>
  <c r="R37" i="103"/>
  <c r="S37" i="103"/>
  <c r="R38" i="103"/>
  <c r="R39" i="103"/>
  <c r="S39" i="103"/>
  <c r="R40" i="103"/>
  <c r="R41" i="103"/>
  <c r="S41" i="103"/>
  <c r="R42" i="103"/>
  <c r="R43" i="103"/>
  <c r="S43" i="103"/>
  <c r="R44" i="103"/>
  <c r="S44" i="103"/>
  <c r="R45" i="103"/>
  <c r="S45" i="103"/>
  <c r="R46" i="103"/>
  <c r="S47" i="103"/>
  <c r="R49" i="103"/>
  <c r="S49" i="103"/>
  <c r="R56" i="103"/>
  <c r="S56" i="103"/>
  <c r="R57" i="103"/>
  <c r="R58" i="103"/>
  <c r="S58" i="103"/>
  <c r="R59" i="103"/>
  <c r="S59" i="103"/>
  <c r="R60" i="103"/>
  <c r="S60" i="103"/>
  <c r="R61" i="103"/>
  <c r="S61" i="103"/>
  <c r="T61" i="103"/>
  <c r="R62" i="103"/>
  <c r="S62" i="103"/>
  <c r="T62" i="103"/>
  <c r="R63" i="103"/>
  <c r="S63" i="103"/>
  <c r="T63" i="103"/>
  <c r="R64" i="103"/>
  <c r="S64" i="103"/>
  <c r="T64" i="103"/>
  <c r="R67" i="103"/>
  <c r="S67" i="103"/>
  <c r="T67" i="103"/>
  <c r="R68" i="103"/>
  <c r="S68" i="103"/>
  <c r="T68" i="103"/>
  <c r="R69" i="103"/>
  <c r="S69" i="103"/>
  <c r="T69" i="103"/>
  <c r="R70" i="103"/>
  <c r="S70" i="103"/>
  <c r="T70" i="103"/>
  <c r="R71" i="103"/>
  <c r="S71" i="103"/>
  <c r="T71" i="103"/>
  <c r="R72" i="103"/>
  <c r="S72" i="103"/>
  <c r="T72" i="103"/>
  <c r="R73" i="103"/>
  <c r="S73" i="103"/>
  <c r="T73" i="103"/>
  <c r="R74" i="103"/>
  <c r="S74" i="103"/>
  <c r="T74" i="103"/>
  <c r="R75" i="103"/>
  <c r="S75" i="103"/>
  <c r="T75" i="103"/>
  <c r="R76" i="103"/>
  <c r="S76" i="103"/>
  <c r="T76" i="103"/>
  <c r="R77" i="103"/>
  <c r="S77" i="103"/>
  <c r="T77" i="103"/>
  <c r="R78" i="103"/>
  <c r="S78" i="103"/>
  <c r="T78" i="103"/>
  <c r="R79" i="103"/>
  <c r="S79" i="103"/>
  <c r="T79" i="103"/>
  <c r="R80" i="103"/>
  <c r="S80" i="103"/>
  <c r="T80" i="103"/>
  <c r="R81" i="103"/>
  <c r="R84" i="103"/>
  <c r="S84" i="103"/>
  <c r="T84" i="103"/>
  <c r="R86" i="103"/>
  <c r="S86" i="103"/>
  <c r="T86" i="103"/>
  <c r="R89" i="103"/>
  <c r="S89" i="103"/>
  <c r="T89" i="103"/>
  <c r="R90" i="103"/>
  <c r="S90" i="103"/>
  <c r="T90" i="103"/>
  <c r="R91" i="103"/>
  <c r="S91" i="103"/>
  <c r="T91" i="103"/>
  <c r="R92" i="103"/>
  <c r="S92" i="103"/>
  <c r="T92" i="103"/>
  <c r="R93" i="103"/>
  <c r="S93" i="103"/>
  <c r="R94" i="103"/>
  <c r="S94" i="103"/>
  <c r="T94" i="103"/>
  <c r="R95" i="103"/>
  <c r="S95" i="103"/>
  <c r="T95" i="103"/>
  <c r="R96" i="103"/>
  <c r="S96" i="103"/>
  <c r="T96" i="103"/>
  <c r="R98" i="103"/>
  <c r="S98" i="103"/>
  <c r="T98" i="103"/>
  <c r="R99" i="103"/>
  <c r="S99" i="103"/>
  <c r="T99" i="103"/>
  <c r="R100" i="103"/>
  <c r="S100" i="103"/>
  <c r="T100" i="103"/>
  <c r="R101" i="103"/>
  <c r="S101" i="103"/>
  <c r="T101" i="103"/>
  <c r="R102" i="103"/>
  <c r="S102" i="103"/>
  <c r="T102" i="103"/>
  <c r="R103" i="103"/>
  <c r="S103" i="103"/>
  <c r="T103" i="103"/>
  <c r="R104" i="103"/>
  <c r="S104" i="103"/>
  <c r="T104" i="103"/>
  <c r="R114" i="103"/>
  <c r="S114" i="103"/>
  <c r="R115" i="103"/>
  <c r="S115" i="103"/>
  <c r="R116" i="103"/>
  <c r="R117" i="103"/>
  <c r="S117" i="103"/>
  <c r="R118" i="103"/>
  <c r="S118" i="103"/>
  <c r="R119" i="103"/>
  <c r="R120" i="103"/>
  <c r="S120" i="103"/>
  <c r="R121" i="103"/>
  <c r="S121" i="103"/>
  <c r="R122" i="103"/>
  <c r="R123" i="103"/>
  <c r="S123" i="103"/>
  <c r="S124" i="103"/>
  <c r="R125" i="103"/>
  <c r="R126" i="103"/>
  <c r="S126" i="103"/>
  <c r="R127" i="103"/>
  <c r="S127" i="103"/>
  <c r="R129" i="103"/>
  <c r="S129" i="103"/>
  <c r="R130" i="103"/>
  <c r="S130" i="103"/>
  <c r="R131" i="103"/>
  <c r="R132" i="103"/>
  <c r="S132" i="103"/>
  <c r="R133" i="103"/>
  <c r="S133" i="103"/>
  <c r="R134" i="103"/>
  <c r="R135" i="103"/>
  <c r="S135" i="103"/>
  <c r="R136" i="103"/>
  <c r="S136" i="103"/>
  <c r="R137" i="103"/>
  <c r="R11" i="103"/>
  <c r="J27" i="105"/>
  <c r="S91" i="106"/>
  <c r="T91" i="106"/>
  <c r="S99" i="106"/>
  <c r="T99" i="106"/>
  <c r="T9" i="106"/>
  <c r="S16" i="106"/>
  <c r="T16" i="106"/>
  <c r="S45" i="106"/>
  <c r="T45" i="106"/>
  <c r="S47" i="106"/>
  <c r="T47" i="106"/>
  <c r="S50" i="106"/>
  <c r="T50" i="106"/>
  <c r="S53" i="106"/>
  <c r="T53" i="106"/>
  <c r="S56" i="106"/>
  <c r="T56" i="106"/>
  <c r="S58" i="106"/>
  <c r="T58" i="106"/>
  <c r="S60" i="106"/>
  <c r="T60" i="106"/>
  <c r="S62" i="106"/>
  <c r="T62" i="106"/>
  <c r="S64" i="106"/>
  <c r="T64" i="106"/>
  <c r="S69" i="106"/>
  <c r="T69" i="106"/>
  <c r="S71" i="106"/>
  <c r="T71" i="106"/>
  <c r="S73" i="106"/>
  <c r="T73" i="106"/>
  <c r="S75" i="106"/>
  <c r="T75" i="106"/>
  <c r="S77" i="106"/>
  <c r="T77" i="106"/>
  <c r="S79" i="106"/>
  <c r="T79" i="106"/>
  <c r="S81" i="106"/>
  <c r="T81" i="106"/>
  <c r="S85" i="106"/>
  <c r="T85" i="106"/>
  <c r="S87" i="106"/>
  <c r="T87" i="106"/>
  <c r="S89" i="106"/>
  <c r="T89" i="106"/>
  <c r="S93" i="106"/>
  <c r="T93" i="106"/>
  <c r="S95" i="106"/>
  <c r="T95" i="106"/>
  <c r="S97" i="106"/>
  <c r="T97" i="106"/>
  <c r="S101" i="106"/>
  <c r="T101" i="106"/>
  <c r="S103" i="106"/>
  <c r="T103" i="106"/>
  <c r="T131" i="106"/>
  <c r="T134" i="106"/>
  <c r="S134" i="106"/>
  <c r="S81" i="103"/>
  <c r="T81" i="103"/>
  <c r="T39" i="103"/>
  <c r="T87" i="103"/>
  <c r="T32" i="103"/>
  <c r="T26" i="103"/>
  <c r="T45" i="103"/>
  <c r="R27" i="105"/>
  <c r="S27" i="105"/>
  <c r="T93" i="103"/>
  <c r="T41" i="103"/>
  <c r="T37" i="103"/>
  <c r="T56" i="103"/>
  <c r="T34" i="103"/>
  <c r="T29" i="103"/>
  <c r="T20" i="103"/>
  <c r="T16" i="103"/>
  <c r="T12" i="103"/>
  <c r="T59" i="103"/>
  <c r="T47" i="103"/>
  <c r="T43" i="103"/>
  <c r="T129" i="103"/>
  <c r="T123" i="103"/>
  <c r="T114" i="103"/>
  <c r="T138" i="103"/>
  <c r="T135" i="103"/>
  <c r="T132" i="103"/>
  <c r="T126" i="103"/>
  <c r="T120" i="103"/>
  <c r="T117" i="103"/>
  <c r="T9" i="103"/>
  <c r="R141" i="103"/>
  <c r="S141" i="103"/>
  <c r="T27" i="105"/>
  <c r="T141" i="103"/>
</calcChain>
</file>

<file path=xl/sharedStrings.xml><?xml version="1.0" encoding="utf-8"?>
<sst xmlns="http://schemas.openxmlformats.org/spreadsheetml/2006/main" count="514" uniqueCount="143">
  <si>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</si>
  <si>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</si>
  <si>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</si>
  <si>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</si>
  <si>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</si>
  <si>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</si>
  <si>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</si>
  <si>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</si>
  <si>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</si>
  <si>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</si>
  <si>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</si>
  <si>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</si>
  <si>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</si>
  <si>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</si>
  <si>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</si>
  <si>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</si>
  <si>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</si>
  <si>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</si>
  <si>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</si>
  <si>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</si>
  <si>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</si>
  <si>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</si>
  <si>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</si>
  <si>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</si>
  <si>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</si>
  <si>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</si>
  <si>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 xml:space="preserve">Jornales </t>
  </si>
  <si>
    <t>SUGERENCIA DE PLANILLA PARA DAR CUMPLIMIENTO AL ARTÍCULO 7 DE LA LEY 5189/2014</t>
  </si>
  <si>
    <t>Jorge Delfin Villalba Silva</t>
  </si>
  <si>
    <t>Nilda Ferreira de Ramírez</t>
  </si>
  <si>
    <t>Dietas</t>
  </si>
  <si>
    <t>Gastos de Representación</t>
  </si>
  <si>
    <t>Dorlys Florinda Benítez de Gaona</t>
  </si>
  <si>
    <t>Cristhian Arnulfo Romero Arredondo</t>
  </si>
  <si>
    <t>Virna Lissis Velázquez Torres</t>
  </si>
  <si>
    <t>Agustín Diaz Aponte</t>
  </si>
  <si>
    <t>Cirilo Alberto Mendoza Torres</t>
  </si>
  <si>
    <t>Rutilio Ramón Deleon Molinas</t>
  </si>
  <si>
    <t>Yesica Leticia Lugo Villalba</t>
  </si>
  <si>
    <t>Osvaldo Burgos Ferreira</t>
  </si>
  <si>
    <t>Ruth Anabel Peña</t>
  </si>
  <si>
    <t>Félix Gómez Giménez</t>
  </si>
  <si>
    <t>Wenceslao Espínola Zayas</t>
  </si>
  <si>
    <t>Pablo Cardozo Florentín</t>
  </si>
  <si>
    <t>Andrea Elizabeth Areco Rivarola</t>
  </si>
  <si>
    <t>César Dionisio Lezcano</t>
  </si>
  <si>
    <t>Teodoro Galeano</t>
  </si>
  <si>
    <t>Fanny Rossana González Ojeda</t>
  </si>
  <si>
    <t>Aida Carolina Duarte Gómez</t>
  </si>
  <si>
    <t>Tomas Wilfrido Sotto Genes</t>
  </si>
  <si>
    <t>Yanine Nataly Duarte Gómez</t>
  </si>
  <si>
    <t>Lidio Antonio Duarte Argüello</t>
  </si>
  <si>
    <t>Alicia Torres Benítez</t>
  </si>
  <si>
    <t>Perla Alice Villalba Paniagua</t>
  </si>
  <si>
    <t>Miguel Avalos Gómez</t>
  </si>
  <si>
    <t>Aquilino Sena Rotela</t>
  </si>
  <si>
    <t>Gregorio David Hellman Galeano</t>
  </si>
  <si>
    <t>Guillermo Martínez López</t>
  </si>
  <si>
    <t>José Magno Ruíz Díaz</t>
  </si>
  <si>
    <t xml:space="preserve">Anibal Rolando Zayas </t>
  </si>
  <si>
    <t>Florinda Sánchez</t>
  </si>
  <si>
    <t>Felicia Fidelina Fernández Gutierrez</t>
  </si>
  <si>
    <t>Epifanio Joel Díaz Ferreira</t>
  </si>
  <si>
    <t>Honorario Profesional</t>
  </si>
  <si>
    <t>Servicio Técnico y Profesional</t>
  </si>
  <si>
    <t>Wenceslao Miguel Ocampos Ramírez</t>
  </si>
  <si>
    <t>Liliana Paredes Rodríguez</t>
  </si>
  <si>
    <t>Alipio Andrés Mencia Ojeda</t>
  </si>
  <si>
    <t>Bonificación por Responsabilidad</t>
  </si>
  <si>
    <t>Claudia Andrea Bogarín Villalba</t>
  </si>
  <si>
    <t>Alfonso Aguilar</t>
  </si>
  <si>
    <t>Ángel Ramón Gutierrez Domínguez</t>
  </si>
  <si>
    <t>Atanasio Soler Bernal</t>
  </si>
  <si>
    <t>Patricia Noemí Florenciañez Gutierrez</t>
  </si>
  <si>
    <t>Juan Darío Osorio Balbuena</t>
  </si>
  <si>
    <t>Analía Isabel Fernández Colmán</t>
  </si>
  <si>
    <t>Ricardo Pereira Peralta</t>
  </si>
  <si>
    <t>Eleuterio Ferreira Agüero</t>
  </si>
  <si>
    <t>Ivan Rodrigo Soler</t>
  </si>
  <si>
    <t>Mauro Delgado Díaz</t>
  </si>
  <si>
    <t>Mauricio Manuel Recalde Ovelar</t>
  </si>
  <si>
    <t>Fernando Antonio Figueredo Barrios</t>
  </si>
  <si>
    <t>Edilson Alfonso Aguilar Agüero</t>
  </si>
  <si>
    <t>Juan Roberto Sánchez Ramírez</t>
  </si>
  <si>
    <t>Alfredo Rafael León Ariste</t>
  </si>
  <si>
    <t>Jorge Daniel Pereira Valiente</t>
  </si>
  <si>
    <t>Quintín Peralta Rolón</t>
  </si>
  <si>
    <t>Sergio Darío Fernández Fernández</t>
  </si>
  <si>
    <t>Mauro Asva Cabrera</t>
  </si>
  <si>
    <t>Ana Mabel Agusti</t>
  </si>
  <si>
    <t xml:space="preserve">Martina Noemí Amarilla </t>
  </si>
  <si>
    <t>Salustiana Rodriguez Cristaldo</t>
  </si>
  <si>
    <t>Bonificación por Responsabilidad en el Cargo</t>
  </si>
  <si>
    <t>Julian Laureano Ibañez Vera</t>
  </si>
  <si>
    <t>Darío Fleitas Amarilla</t>
  </si>
  <si>
    <t>José Luís Villalba Gaona</t>
  </si>
  <si>
    <t>Matías Damian Vera Ortiz</t>
  </si>
  <si>
    <t>Sebastián Alcaráz Benítez</t>
  </si>
  <si>
    <t>Bernardo Saturnino Delgado Nuñez</t>
  </si>
  <si>
    <t>Elisa Guillermina Gutierrez</t>
  </si>
  <si>
    <t>Bonificaciones por Ventas y Cobranzas</t>
  </si>
  <si>
    <t>Adolfo Gustavo Rodríguez Fernández</t>
  </si>
  <si>
    <t>Inocente Alberto Duarte Estigarribia</t>
  </si>
  <si>
    <t>Ana Beatríz Fernández Colmán</t>
  </si>
  <si>
    <t>CORRESPONDIENTE AL EJERCICIO FISCAL 2019</t>
  </si>
  <si>
    <t>Francisco Arnaldo Sosa Aguilera</t>
  </si>
  <si>
    <t>Mario Emanuel Pereira Colmán</t>
  </si>
  <si>
    <t>AGUINALDO 2019</t>
  </si>
  <si>
    <t>Cinthia Carolina Rivas</t>
  </si>
  <si>
    <t>Otilia Andrea Arguello Candia</t>
  </si>
  <si>
    <t>Hugo César Caballero Verón</t>
  </si>
  <si>
    <t>Ramona Elizabeth Cabrera Benítez</t>
  </si>
  <si>
    <t>Alberto Ponce</t>
  </si>
  <si>
    <t>Magno Ariel Pereira Ávalos</t>
  </si>
  <si>
    <t>Diego Armando Ávalos</t>
  </si>
  <si>
    <t>Gustavo Ruíz Díaz</t>
  </si>
  <si>
    <t>Claudio Aguilar</t>
  </si>
  <si>
    <t>Mirna Estela Deleon Molinas</t>
  </si>
  <si>
    <t xml:space="preserve">Rodrigo Joel Rodriguez </t>
  </si>
  <si>
    <t>Luís Gilberto Colmán Benítez</t>
  </si>
  <si>
    <t>-</t>
  </si>
  <si>
    <t>CORRESPONDIENTE AL EJERCICIO FISCAL 2020</t>
  </si>
  <si>
    <t>Zulema Rebeca Ojeda Giménez</t>
  </si>
  <si>
    <t>Alejandro Abrahan Irala Villalba</t>
  </si>
  <si>
    <t>Yenifer Asucena Avalos Alfonzo</t>
  </si>
  <si>
    <t>Leisli Morelia Almada</t>
  </si>
  <si>
    <t>Liz Florentina Cáceres Galeano</t>
  </si>
  <si>
    <t>AGUINALDO 2020</t>
  </si>
  <si>
    <t>Alexis Rodrigo Narváez Rotela</t>
  </si>
  <si>
    <t>Laura Monserrat Villalba Paniagua</t>
  </si>
  <si>
    <t>Benigno López Armoa</t>
  </si>
  <si>
    <t>Adrian Joel Pérez Ramírez</t>
  </si>
  <si>
    <t>Tomas Candado Blanco</t>
  </si>
  <si>
    <t>Gustavo Ramón Salina Medina</t>
  </si>
  <si>
    <t>Armando Ulises Domínguez Aguirre</t>
  </si>
  <si>
    <t>Luís Rodríguez</t>
  </si>
  <si>
    <t>Julian Fernández Paéz</t>
  </si>
  <si>
    <t>Giselle Elizabeth Caballero Vazquez</t>
  </si>
  <si>
    <t>Wilfrido Ramón Brizuela Agüero</t>
  </si>
  <si>
    <t>Alexis Rubén Pereira Avalos</t>
  </si>
  <si>
    <t>Victorino Sosa Martínez</t>
  </si>
  <si>
    <t>Roque Sena Rotela</t>
  </si>
  <si>
    <t>Fátima Elizabeth Román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</si>
</sst>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b/>
      <sz val="16"/>
      <color theme="5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/>
    <xf numFmtId="0" fontId="0" fillId="2" borderId="0" xfId="0" applyFill="1"/>
    <xf numFmtId="0" fontId="6" fillId="0" borderId="0" xfId="0" applyFont="1" applyAlignment="1">
      <alignment horizontal="right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/>
    <xf numFmtId="0" fontId="2" fillId="3" borderId="11" xfId="0" applyFont="1" applyFill="1" applyBorder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Fill="1"/>
    <xf numFmtId="3" fontId="4" fillId="4" borderId="9" xfId="3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3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8" fontId="2" fillId="0" borderId="12" xfId="2" applyNumberFormat="1" applyFont="1" applyBorder="1" applyAlignment="1">
      <alignment horizontal="right"/>
    </xf>
    <xf numFmtId="168" fontId="2" fillId="0" borderId="12" xfId="2" applyNumberFormat="1" applyFont="1" applyBorder="1" applyAlignment="1"/>
    <xf numFmtId="168" fontId="2" fillId="0" borderId="5" xfId="2" applyNumberFormat="1" applyFont="1" applyBorder="1" applyAlignment="1">
      <alignment horizontal="right"/>
    </xf>
    <xf numFmtId="168" fontId="2" fillId="0" borderId="5" xfId="2" applyNumberFormat="1" applyFont="1" applyBorder="1" applyAlignment="1"/>
    <xf numFmtId="168" fontId="2" fillId="0" borderId="1" xfId="2" applyNumberFormat="1" applyFont="1" applyBorder="1" applyAlignment="1">
      <alignment horizontal="right"/>
    </xf>
    <xf numFmtId="168" fontId="2" fillId="0" borderId="9" xfId="2" applyNumberFormat="1" applyFont="1" applyBorder="1" applyAlignment="1"/>
    <xf numFmtId="168" fontId="2" fillId="0" borderId="11" xfId="2" applyNumberFormat="1" applyFont="1" applyBorder="1" applyAlignment="1">
      <alignment horizontal="right"/>
    </xf>
    <xf numFmtId="168" fontId="2" fillId="0" borderId="12" xfId="2" applyNumberFormat="1" applyFont="1" applyFill="1" applyBorder="1" applyAlignment="1">
      <alignment horizontal="right"/>
    </xf>
    <xf numFmtId="168" fontId="2" fillId="0" borderId="3" xfId="2" applyNumberFormat="1" applyFont="1" applyFill="1" applyBorder="1" applyAlignment="1">
      <alignment horizontal="right"/>
    </xf>
    <xf numFmtId="168" fontId="2" fillId="0" borderId="3" xfId="2" applyNumberFormat="1" applyFont="1" applyFill="1" applyBorder="1" applyAlignment="1"/>
    <xf numFmtId="168" fontId="2" fillId="0" borderId="9" xfId="2" applyNumberFormat="1" applyFont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168" fontId="2" fillId="0" borderId="9" xfId="2" applyNumberFormat="1" applyFont="1" applyFill="1" applyBorder="1" applyAlignment="1">
      <alignment horizontal="right"/>
    </xf>
    <xf numFmtId="168" fontId="2" fillId="0" borderId="5" xfId="2" applyNumberFormat="1" applyFont="1" applyFill="1" applyBorder="1" applyAlignment="1">
      <alignment horizontal="right"/>
    </xf>
    <xf numFmtId="168" fontId="2" fillId="3" borderId="7" xfId="2" applyNumberFormat="1" applyFont="1" applyFill="1" applyBorder="1" applyAlignment="1">
      <alignment horizontal="right"/>
    </xf>
    <xf numFmtId="168" fontId="2" fillId="0" borderId="8" xfId="2" applyNumberFormat="1" applyFont="1" applyBorder="1" applyAlignment="1"/>
    <xf numFmtId="168" fontId="2" fillId="0" borderId="13" xfId="2" applyNumberFormat="1" applyFont="1" applyBorder="1" applyAlignment="1">
      <alignment horizontal="right"/>
    </xf>
    <xf numFmtId="168" fontId="2" fillId="0" borderId="10" xfId="2" applyNumberFormat="1" applyFont="1" applyBorder="1" applyAlignment="1"/>
    <xf numFmtId="0" fontId="2" fillId="0" borderId="13" xfId="0" applyFont="1" applyFill="1" applyBorder="1" applyAlignment="1">
      <alignment horizontal="left"/>
    </xf>
    <xf numFmtId="168" fontId="2" fillId="0" borderId="8" xfId="2" applyNumberFormat="1" applyFont="1" applyBorder="1" applyAlignment="1">
      <alignment horizontal="right"/>
    </xf>
    <xf numFmtId="168" fontId="2" fillId="0" borderId="1" xfId="2" applyNumberFormat="1" applyFont="1" applyFill="1" applyBorder="1" applyAlignment="1">
      <alignment horizontal="right"/>
    </xf>
    <xf numFmtId="168" fontId="2" fillId="0" borderId="7" xfId="2" applyNumberFormat="1" applyFont="1" applyFill="1" applyBorder="1" applyAlignment="1">
      <alignment horizontal="right"/>
    </xf>
    <xf numFmtId="168" fontId="2" fillId="0" borderId="8" xfId="2" applyNumberFormat="1" applyFont="1" applyFill="1" applyBorder="1" applyAlignment="1">
      <alignment horizontal="right"/>
    </xf>
    <xf numFmtId="3" fontId="4" fillId="0" borderId="9" xfId="3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8" fontId="2" fillId="0" borderId="10" xfId="2" applyNumberFormat="1" applyFont="1" applyFill="1" applyBorder="1" applyAlignment="1">
      <alignment horizontal="right"/>
    </xf>
    <xf numFmtId="168" fontId="2" fillId="0" borderId="10" xfId="2" applyNumberFormat="1" applyFont="1" applyBorder="1" applyAlignment="1">
      <alignment horizontal="right"/>
    </xf>
    <xf numFmtId="168" fontId="2" fillId="0" borderId="14" xfId="2" applyNumberFormat="1" applyFont="1" applyBorder="1" applyAlignment="1"/>
    <xf numFmtId="168" fontId="2" fillId="0" borderId="15" xfId="2" applyNumberFormat="1" applyFont="1" applyBorder="1" applyAlignment="1"/>
    <xf numFmtId="168" fontId="2" fillId="0" borderId="16" xfId="2" applyNumberFormat="1" applyFont="1" applyBorder="1" applyAlignment="1"/>
    <xf numFmtId="3" fontId="4" fillId="4" borderId="14" xfId="3" applyNumberFormat="1" applyFont="1" applyFill="1" applyBorder="1" applyAlignment="1">
      <alignment horizontal="right"/>
    </xf>
    <xf numFmtId="166" fontId="4" fillId="0" borderId="17" xfId="0" applyNumberFormat="1" applyFont="1" applyBorder="1" applyAlignment="1">
      <alignment horizontal="center" vertical="center" wrapText="1"/>
    </xf>
    <xf numFmtId="3" fontId="4" fillId="4" borderId="18" xfId="3" applyNumberFormat="1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66" fontId="7" fillId="4" borderId="4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8" fontId="2" fillId="0" borderId="6" xfId="2" applyNumberFormat="1" applyFont="1" applyBorder="1" applyAlignment="1">
      <alignment horizontal="right"/>
    </xf>
    <xf numFmtId="3" fontId="4" fillId="4" borderId="21" xfId="3" applyNumberFormat="1" applyFont="1" applyFill="1" applyBorder="1" applyAlignment="1">
      <alignment horizontal="right"/>
    </xf>
    <xf numFmtId="3" fontId="4" fillId="4" borderId="22" xfId="3" applyNumberFormat="1" applyFont="1" applyFill="1" applyBorder="1" applyAlignment="1">
      <alignment horizontal="right"/>
    </xf>
    <xf numFmtId="3" fontId="4" fillId="4" borderId="20" xfId="3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8" fontId="2" fillId="0" borderId="6" xfId="2" applyNumberFormat="1" applyFont="1" applyFill="1" applyBorder="1" applyAlignment="1">
      <alignment horizontal="right"/>
    </xf>
    <xf numFmtId="166" fontId="4" fillId="0" borderId="18" xfId="0" applyNumberFormat="1" applyFont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center" vertical="center" wrapText="1"/>
    </xf>
    <xf numFmtId="168" fontId="2" fillId="5" borderId="23" xfId="2" applyNumberFormat="1" applyFont="1" applyFill="1" applyBorder="1" applyAlignment="1"/>
    <xf numFmtId="168" fontId="2" fillId="6" borderId="8" xfId="2" applyNumberFormat="1" applyFont="1" applyFill="1" applyBorder="1" applyAlignment="1">
      <alignment horizontal="right"/>
    </xf>
    <xf numFmtId="168" fontId="2" fillId="6" borderId="1" xfId="2" applyNumberFormat="1" applyFont="1" applyFill="1" applyBorder="1" applyAlignment="1">
      <alignment horizontal="right"/>
    </xf>
    <xf numFmtId="168" fontId="2" fillId="6" borderId="12" xfId="2" applyNumberFormat="1" applyFont="1" applyFill="1" applyBorder="1" applyAlignment="1">
      <alignment horizontal="right"/>
    </xf>
    <xf numFmtId="168" fontId="2" fillId="6" borderId="24" xfId="2" applyNumberFormat="1" applyFont="1" applyFill="1" applyBorder="1" applyAlignment="1"/>
    <xf numFmtId="168" fontId="2" fillId="6" borderId="6" xfId="2" applyNumberFormat="1" applyFont="1" applyFill="1" applyBorder="1" applyAlignment="1">
      <alignment horizontal="right"/>
    </xf>
    <xf numFmtId="168" fontId="2" fillId="6" borderId="13" xfId="2" applyNumberFormat="1" applyFont="1" applyFill="1" applyBorder="1" applyAlignment="1">
      <alignment horizontal="right"/>
    </xf>
    <xf numFmtId="168" fontId="2" fillId="6" borderId="5" xfId="2" applyNumberFormat="1" applyFont="1" applyFill="1" applyBorder="1" applyAlignment="1">
      <alignment horizontal="right"/>
    </xf>
    <xf numFmtId="168" fontId="2" fillId="6" borderId="1" xfId="2" applyNumberFormat="1" applyFont="1" applyFill="1" applyBorder="1" applyAlignment="1"/>
    <xf numFmtId="166" fontId="4" fillId="0" borderId="25" xfId="3" applyNumberFormat="1" applyFont="1" applyFill="1" applyBorder="1" applyAlignment="1">
      <alignment horizontal="center" vertical="center" wrapText="1"/>
    </xf>
    <xf numFmtId="166" fontId="4" fillId="0" borderId="26" xfId="3" applyNumberFormat="1" applyFont="1" applyFill="1" applyBorder="1" applyAlignment="1">
      <alignment horizontal="center" vertical="center" wrapText="1"/>
    </xf>
    <xf numFmtId="166" fontId="4" fillId="0" borderId="27" xfId="3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168" fontId="2" fillId="3" borderId="30" xfId="2" applyNumberFormat="1" applyFont="1" applyFill="1" applyBorder="1" applyAlignment="1"/>
    <xf numFmtId="168" fontId="2" fillId="0" borderId="0" xfId="2" applyNumberFormat="1" applyFont="1" applyBorder="1" applyAlignment="1">
      <alignment horizontal="right"/>
    </xf>
    <xf numFmtId="168" fontId="2" fillId="0" borderId="31" xfId="2" applyNumberFormat="1" applyFont="1" applyBorder="1" applyAlignment="1">
      <alignment horizontal="right"/>
    </xf>
    <xf numFmtId="168" fontId="2" fillId="0" borderId="30" xfId="2" applyNumberFormat="1" applyFont="1" applyFill="1" applyBorder="1" applyAlignment="1"/>
    <xf numFmtId="168" fontId="2" fillId="0" borderId="32" xfId="2" applyNumberFormat="1" applyFont="1" applyFill="1" applyBorder="1" applyAlignment="1"/>
    <xf numFmtId="168" fontId="2" fillId="0" borderId="33" xfId="2" applyNumberFormat="1" applyFont="1" applyBorder="1" applyAlignment="1">
      <alignment horizontal="right"/>
    </xf>
    <xf numFmtId="168" fontId="2" fillId="2" borderId="0" xfId="2" applyNumberFormat="1" applyFont="1" applyFill="1" applyBorder="1" applyAlignment="1"/>
    <xf numFmtId="166" fontId="4" fillId="0" borderId="34" xfId="3" applyNumberFormat="1" applyFont="1" applyFill="1" applyBorder="1" applyAlignment="1">
      <alignment horizontal="center" vertical="center" wrapText="1"/>
    </xf>
    <xf numFmtId="168" fontId="4" fillId="0" borderId="35" xfId="2" applyNumberFormat="1" applyFont="1" applyBorder="1" applyAlignment="1"/>
    <xf numFmtId="168" fontId="2" fillId="0" borderId="35" xfId="2" applyNumberFormat="1" applyFont="1" applyFill="1" applyBorder="1" applyAlignment="1"/>
    <xf numFmtId="168" fontId="4" fillId="0" borderId="36" xfId="2" applyNumberFormat="1" applyFont="1" applyBorder="1" applyAlignment="1"/>
    <xf numFmtId="168" fontId="2" fillId="0" borderId="36" xfId="2" applyNumberFormat="1" applyFont="1" applyFill="1" applyBorder="1" applyAlignment="1"/>
    <xf numFmtId="168" fontId="4" fillId="0" borderId="37" xfId="2" applyNumberFormat="1" applyFont="1" applyBorder="1" applyAlignment="1"/>
    <xf numFmtId="168" fontId="2" fillId="0" borderId="37" xfId="2" applyNumberFormat="1" applyFont="1" applyFill="1" applyBorder="1" applyAlignment="1">
      <alignment horizontal="center"/>
    </xf>
    <xf numFmtId="168" fontId="4" fillId="0" borderId="38" xfId="2" applyNumberFormat="1" applyFont="1" applyBorder="1" applyAlignment="1"/>
    <xf numFmtId="168" fontId="2" fillId="0" borderId="38" xfId="2" applyNumberFormat="1" applyFont="1" applyFill="1" applyBorder="1" applyAlignment="1"/>
    <xf numFmtId="168" fontId="4" fillId="0" borderId="19" xfId="2" applyNumberFormat="1" applyFont="1" applyBorder="1" applyAlignment="1"/>
    <xf numFmtId="168" fontId="2" fillId="0" borderId="39" xfId="2" applyNumberFormat="1" applyFont="1" applyFill="1" applyBorder="1" applyAlignment="1"/>
    <xf numFmtId="168" fontId="2" fillId="0" borderId="37" xfId="2" applyNumberFormat="1" applyFont="1" applyFill="1" applyBorder="1" applyAlignment="1"/>
    <xf numFmtId="168" fontId="4" fillId="0" borderId="18" xfId="2" applyNumberFormat="1" applyFont="1" applyBorder="1" applyAlignment="1"/>
    <xf numFmtId="168" fontId="2" fillId="0" borderId="19" xfId="2" applyNumberFormat="1" applyFont="1" applyFill="1" applyBorder="1" applyAlignment="1"/>
    <xf numFmtId="168" fontId="4" fillId="0" borderId="20" xfId="2" applyNumberFormat="1" applyFont="1" applyBorder="1" applyAlignment="1"/>
    <xf numFmtId="168" fontId="2" fillId="0" borderId="20" xfId="2" applyNumberFormat="1" applyFont="1" applyFill="1" applyBorder="1" applyAlignment="1"/>
    <xf numFmtId="168" fontId="4" fillId="0" borderId="39" xfId="2" applyNumberFormat="1" applyFont="1" applyBorder="1" applyAlignment="1"/>
    <xf numFmtId="168" fontId="2" fillId="0" borderId="18" xfId="2" applyNumberFormat="1" applyFont="1" applyFill="1" applyBorder="1" applyAlignment="1"/>
    <xf numFmtId="168" fontId="4" fillId="0" borderId="17" xfId="2" applyNumberFormat="1" applyFont="1" applyBorder="1" applyAlignment="1"/>
    <xf numFmtId="168" fontId="2" fillId="0" borderId="17" xfId="2" applyNumberFormat="1" applyFont="1" applyFill="1" applyBorder="1" applyAlignment="1"/>
    <xf numFmtId="0" fontId="2" fillId="3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6" fontId="4" fillId="0" borderId="17" xfId="3" applyNumberFormat="1" applyFont="1" applyBorder="1" applyAlignment="1">
      <alignment horizontal="center" vertical="center" wrapText="1"/>
    </xf>
    <xf numFmtId="166" fontId="4" fillId="0" borderId="19" xfId="3" applyNumberFormat="1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66" fontId="4" fillId="0" borderId="18" xfId="3" applyNumberFormat="1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3" fontId="4" fillId="0" borderId="17" xfId="0" applyNumberFormat="1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166" fontId="4" fillId="0" borderId="20" xfId="3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66" fontId="7" fillId="4" borderId="20" xfId="0" applyNumberFormat="1" applyFont="1" applyFill="1" applyBorder="1" applyAlignment="1">
      <alignment horizontal="center"/>
    </xf>
    <xf numFmtId="3" fontId="4" fillId="4" borderId="41" xfId="3" applyNumberFormat="1" applyFont="1" applyFill="1" applyBorder="1" applyAlignment="1">
      <alignment horizontal="right"/>
    </xf>
    <xf numFmtId="168" fontId="2" fillId="0" borderId="42" xfId="2" applyNumberFormat="1" applyFont="1" applyBorder="1" applyAlignment="1">
      <alignment horizontal="right"/>
    </xf>
    <xf numFmtId="168" fontId="2" fillId="0" borderId="43" xfId="2" applyNumberFormat="1" applyFont="1" applyBorder="1" applyAlignment="1">
      <alignment horizontal="right"/>
    </xf>
    <xf numFmtId="168" fontId="2" fillId="0" borderId="43" xfId="2" applyNumberFormat="1" applyFont="1" applyFill="1" applyBorder="1" applyAlignment="1">
      <alignment horizontal="right"/>
    </xf>
    <xf numFmtId="168" fontId="2" fillId="0" borderId="32" xfId="2" applyNumberFormat="1" applyFont="1" applyBorder="1" applyAlignment="1"/>
    <xf numFmtId="168" fontId="2" fillId="3" borderId="30" xfId="2" applyNumberFormat="1" applyFont="1" applyFill="1" applyBorder="1" applyAlignment="1">
      <alignment horizontal="right"/>
    </xf>
    <xf numFmtId="168" fontId="2" fillId="0" borderId="30" xfId="2" applyNumberFormat="1" applyFont="1" applyFill="1" applyBorder="1" applyAlignment="1">
      <alignment horizontal="right"/>
    </xf>
    <xf numFmtId="168" fontId="2" fillId="0" borderId="32" xfId="2" applyNumberFormat="1" applyFont="1" applyFill="1" applyBorder="1" applyAlignment="1">
      <alignment horizontal="right"/>
    </xf>
    <xf numFmtId="168" fontId="2" fillId="0" borderId="30" xfId="2" applyNumberFormat="1" applyFont="1" applyBorder="1" applyAlignment="1">
      <alignment horizontal="right"/>
    </xf>
    <xf numFmtId="168" fontId="2" fillId="3" borderId="32" xfId="2" applyNumberFormat="1" applyFont="1" applyFill="1" applyBorder="1" applyAlignment="1">
      <alignment horizontal="right"/>
    </xf>
    <xf numFmtId="168" fontId="2" fillId="3" borderId="42" xfId="2" applyNumberFormat="1" applyFont="1" applyFill="1" applyBorder="1" applyAlignment="1">
      <alignment horizontal="right"/>
    </xf>
    <xf numFmtId="168" fontId="2" fillId="3" borderId="0" xfId="2" applyNumberFormat="1" applyFont="1" applyFill="1" applyBorder="1" applyAlignment="1"/>
    <xf numFmtId="168" fontId="2" fillId="2" borderId="33" xfId="2" applyNumberFormat="1" applyFont="1" applyFill="1" applyBorder="1" applyAlignment="1">
      <alignment horizontal="right"/>
    </xf>
    <xf numFmtId="168" fontId="2" fillId="3" borderId="44" xfId="2" applyNumberFormat="1" applyFont="1" applyFill="1" applyBorder="1" applyAlignment="1">
      <alignment horizontal="right"/>
    </xf>
    <xf numFmtId="168" fontId="2" fillId="3" borderId="0" xfId="2" applyNumberFormat="1" applyFont="1" applyFill="1" applyBorder="1" applyAlignment="1">
      <alignment horizontal="right"/>
    </xf>
    <xf numFmtId="168" fontId="2" fillId="0" borderId="44" xfId="2" applyNumberFormat="1" applyFont="1" applyBorder="1" applyAlignment="1">
      <alignment horizontal="right"/>
    </xf>
    <xf numFmtId="168" fontId="2" fillId="0" borderId="32" xfId="2" applyNumberFormat="1" applyFont="1" applyBorder="1" applyAlignment="1">
      <alignment horizontal="right"/>
    </xf>
    <xf numFmtId="168" fontId="2" fillId="0" borderId="44" xfId="2" applyNumberFormat="1" applyFont="1" applyBorder="1" applyAlignment="1"/>
    <xf numFmtId="168" fontId="2" fillId="0" borderId="45" xfId="2" applyNumberFormat="1" applyFont="1" applyBorder="1" applyAlignment="1">
      <alignment horizontal="right"/>
    </xf>
    <xf numFmtId="168" fontId="2" fillId="0" borderId="35" xfId="2" applyNumberFormat="1" applyFont="1" applyFill="1" applyBorder="1" applyAlignment="1">
      <alignment horizontal="right"/>
    </xf>
    <xf numFmtId="168" fontId="2" fillId="0" borderId="35" xfId="2" applyNumberFormat="1" applyFont="1" applyBorder="1" applyAlignment="1">
      <alignment horizontal="right"/>
    </xf>
    <xf numFmtId="168" fontId="2" fillId="0" borderId="36" xfId="2" applyNumberFormat="1" applyFont="1" applyFill="1" applyBorder="1" applyAlignment="1">
      <alignment horizontal="right"/>
    </xf>
    <xf numFmtId="168" fontId="2" fillId="0" borderId="36" xfId="2" applyNumberFormat="1" applyFont="1" applyBorder="1" applyAlignment="1">
      <alignment horizontal="right"/>
    </xf>
    <xf numFmtId="168" fontId="2" fillId="0" borderId="37" xfId="2" applyNumberFormat="1" applyFont="1" applyFill="1" applyBorder="1" applyAlignment="1">
      <alignment horizontal="right"/>
    </xf>
    <xf numFmtId="168" fontId="2" fillId="0" borderId="37" xfId="2" applyNumberFormat="1" applyFont="1" applyBorder="1" applyAlignment="1">
      <alignment horizontal="right"/>
    </xf>
    <xf numFmtId="168" fontId="2" fillId="3" borderId="37" xfId="2" applyNumberFormat="1" applyFont="1" applyFill="1" applyBorder="1" applyAlignment="1">
      <alignment horizontal="right"/>
    </xf>
    <xf numFmtId="168" fontId="2" fillId="0" borderId="19" xfId="2" applyNumberFormat="1" applyFont="1" applyFill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168" fontId="2" fillId="0" borderId="39" xfId="2" applyNumberFormat="1" applyFont="1" applyBorder="1" applyAlignment="1">
      <alignment horizontal="right"/>
    </xf>
    <xf numFmtId="168" fontId="2" fillId="0" borderId="39" xfId="2" applyNumberFormat="1" applyFont="1" applyFill="1" applyBorder="1" applyAlignment="1">
      <alignment horizontal="right"/>
    </xf>
    <xf numFmtId="168" fontId="2" fillId="0" borderId="37" xfId="2" applyNumberFormat="1" applyFont="1" applyBorder="1" applyAlignment="1"/>
    <xf numFmtId="168" fontId="2" fillId="0" borderId="18" xfId="2" applyNumberFormat="1" applyFont="1" applyFill="1" applyBorder="1" applyAlignment="1">
      <alignment horizontal="right"/>
    </xf>
    <xf numFmtId="168" fontId="2" fillId="0" borderId="38" xfId="2" applyNumberFormat="1" applyFont="1" applyBorder="1" applyAlignment="1">
      <alignment horizontal="right"/>
    </xf>
    <xf numFmtId="168" fontId="2" fillId="0" borderId="18" xfId="2" applyNumberFormat="1" applyFont="1" applyBorder="1" applyAlignment="1"/>
    <xf numFmtId="168" fontId="2" fillId="0" borderId="38" xfId="2" applyNumberFormat="1" applyFont="1" applyFill="1" applyBorder="1" applyAlignment="1">
      <alignment horizontal="right"/>
    </xf>
    <xf numFmtId="168" fontId="2" fillId="0" borderId="18" xfId="2" applyNumberFormat="1" applyFont="1" applyBorder="1" applyAlignment="1">
      <alignment horizontal="right"/>
    </xf>
    <xf numFmtId="168" fontId="2" fillId="2" borderId="19" xfId="2" applyNumberFormat="1" applyFont="1" applyFill="1" applyBorder="1" applyAlignment="1"/>
    <xf numFmtId="168" fontId="2" fillId="3" borderId="38" xfId="2" applyNumberFormat="1" applyFont="1" applyFill="1" applyBorder="1" applyAlignment="1">
      <alignment horizontal="right"/>
    </xf>
    <xf numFmtId="168" fontId="2" fillId="3" borderId="36" xfId="2" applyNumberFormat="1" applyFont="1" applyFill="1" applyBorder="1" applyAlignment="1">
      <alignment horizontal="right"/>
    </xf>
    <xf numFmtId="168" fontId="2" fillId="3" borderId="19" xfId="2" applyNumberFormat="1" applyFont="1" applyFill="1" applyBorder="1" applyAlignment="1"/>
    <xf numFmtId="168" fontId="2" fillId="3" borderId="18" xfId="2" applyNumberFormat="1" applyFont="1" applyFill="1" applyBorder="1" applyAlignment="1">
      <alignment horizontal="right"/>
    </xf>
    <xf numFmtId="168" fontId="2" fillId="2" borderId="35" xfId="2" applyNumberFormat="1" applyFont="1" applyFill="1" applyBorder="1" applyAlignment="1">
      <alignment horizontal="right"/>
    </xf>
    <xf numFmtId="168" fontId="2" fillId="0" borderId="20" xfId="2" applyNumberFormat="1" applyFont="1" applyFill="1" applyBorder="1" applyAlignment="1">
      <alignment horizontal="right"/>
    </xf>
    <xf numFmtId="168" fontId="2" fillId="3" borderId="20" xfId="2" applyNumberFormat="1" applyFont="1" applyFill="1" applyBorder="1" applyAlignment="1">
      <alignment horizontal="right"/>
    </xf>
    <xf numFmtId="168" fontId="2" fillId="3" borderId="19" xfId="2" applyNumberFormat="1" applyFont="1" applyFill="1" applyBorder="1" applyAlignment="1">
      <alignment horizontal="right"/>
    </xf>
    <xf numFmtId="168" fontId="2" fillId="0" borderId="20" xfId="2" applyNumberFormat="1" applyFont="1" applyBorder="1" applyAlignment="1">
      <alignment horizontal="right"/>
    </xf>
    <xf numFmtId="168" fontId="2" fillId="0" borderId="17" xfId="2" applyNumberFormat="1" applyFont="1" applyFill="1" applyBorder="1" applyAlignment="1">
      <alignment horizontal="right"/>
    </xf>
    <xf numFmtId="168" fontId="2" fillId="0" borderId="17" xfId="2" applyNumberFormat="1" applyFont="1" applyBorder="1" applyAlignment="1">
      <alignment horizontal="right"/>
    </xf>
    <xf numFmtId="168" fontId="2" fillId="3" borderId="35" xfId="2" applyNumberFormat="1" applyFont="1" applyFill="1" applyBorder="1" applyAlignment="1"/>
    <xf numFmtId="168" fontId="2" fillId="3" borderId="36" xfId="2" applyNumberFormat="1" applyFont="1" applyFill="1" applyBorder="1" applyAlignment="1"/>
    <xf numFmtId="168" fontId="2" fillId="3" borderId="37" xfId="2" applyNumberFormat="1" applyFont="1" applyFill="1" applyBorder="1" applyAlignment="1"/>
    <xf numFmtId="0" fontId="4" fillId="3" borderId="17" xfId="0" applyFont="1" applyFill="1" applyBorder="1" applyAlignment="1">
      <alignment horizontal="left" vertical="center" wrapText="1"/>
    </xf>
    <xf numFmtId="166" fontId="4" fillId="0" borderId="25" xfId="3" applyNumberFormat="1" applyFont="1" applyFill="1" applyBorder="1" applyAlignment="1">
      <alignment horizontal="center" vertical="center" wrapText="1"/>
    </xf>
    <xf numFmtId="166" fontId="4" fillId="0" borderId="26" xfId="3" applyNumberFormat="1" applyFont="1" applyFill="1" applyBorder="1" applyAlignment="1">
      <alignment horizontal="center" vertical="center" wrapText="1"/>
    </xf>
    <xf numFmtId="166" fontId="4" fillId="0" borderId="27" xfId="3" applyNumberFormat="1" applyFont="1" applyFill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35" xfId="3" applyNumberFormat="1" applyFont="1" applyBorder="1" applyAlignment="1">
      <alignment horizontal="center" vertical="center" wrapText="1"/>
    </xf>
    <xf numFmtId="166" fontId="4" fillId="0" borderId="36" xfId="3" applyNumberFormat="1" applyFont="1" applyBorder="1" applyAlignment="1">
      <alignment horizontal="center" vertical="center" wrapText="1"/>
    </xf>
    <xf numFmtId="166" fontId="4" fillId="0" borderId="37" xfId="3" applyNumberFormat="1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166" fontId="4" fillId="0" borderId="17" xfId="3" applyNumberFormat="1" applyFont="1" applyBorder="1" applyAlignment="1">
      <alignment horizontal="center" vertical="center" wrapText="1"/>
    </xf>
    <xf numFmtId="166" fontId="4" fillId="0" borderId="19" xfId="3" applyNumberFormat="1" applyFont="1" applyBorder="1" applyAlignment="1">
      <alignment horizontal="center" vertical="center" wrapText="1"/>
    </xf>
    <xf numFmtId="166" fontId="4" fillId="0" borderId="18" xfId="3" applyNumberFormat="1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166" fontId="4" fillId="0" borderId="34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7" fillId="4" borderId="2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6" fontId="4" fillId="3" borderId="17" xfId="0" applyNumberFormat="1" applyFont="1" applyFill="1" applyBorder="1" applyAlignment="1">
      <alignment horizontal="center" vertical="center" wrapText="1"/>
    </xf>
    <xf numFmtId="166" fontId="4" fillId="3" borderId="18" xfId="0" applyNumberFormat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center" vertical="center" wrapText="1"/>
    </xf>
    <xf numFmtId="3" fontId="4" fillId="0" borderId="18" xfId="2" applyNumberFormat="1" applyFont="1" applyBorder="1" applyAlignment="1">
      <alignment horizontal="center" vertical="center" wrapText="1"/>
    </xf>
    <xf numFmtId="3" fontId="4" fillId="0" borderId="17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6" fontId="4" fillId="0" borderId="17" xfId="3" applyNumberFormat="1" applyFont="1" applyFill="1" applyBorder="1" applyAlignment="1">
      <alignment horizontal="center" vertical="center" wrapText="1"/>
    </xf>
    <xf numFmtId="166" fontId="4" fillId="0" borderId="19" xfId="3" applyNumberFormat="1" applyFont="1" applyFill="1" applyBorder="1" applyAlignment="1">
      <alignment horizontal="center" vertical="center" wrapText="1"/>
    </xf>
    <xf numFmtId="166" fontId="4" fillId="0" borderId="18" xfId="3" applyNumberFormat="1" applyFont="1" applyFill="1" applyBorder="1" applyAlignment="1">
      <alignment horizontal="center" vertical="center" wrapText="1"/>
    </xf>
    <xf numFmtId="166" fontId="4" fillId="3" borderId="17" xfId="0" applyNumberFormat="1" applyFont="1" applyFill="1" applyBorder="1" applyAlignment="1">
      <alignment horizontal="left" vertical="center" wrapText="1"/>
    </xf>
    <xf numFmtId="166" fontId="4" fillId="3" borderId="18" xfId="0" applyNumberFormat="1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8" fontId="2" fillId="0" borderId="17" xfId="2" applyNumberFormat="1" applyFont="1" applyFill="1" applyBorder="1" applyAlignment="1">
      <alignment horizontal="center" vertical="center"/>
    </xf>
    <xf numFmtId="168" fontId="2" fillId="0" borderId="18" xfId="2" applyNumberFormat="1" applyFont="1" applyFill="1" applyBorder="1" applyAlignment="1">
      <alignment horizontal="center" vertical="center"/>
    </xf>
    <xf numFmtId="166" fontId="7" fillId="4" borderId="14" xfId="0" applyNumberFormat="1" applyFont="1" applyFill="1" applyBorder="1" applyAlignment="1">
      <alignment horizontal="center"/>
    </xf>
    <xf numFmtId="166" fontId="7" fillId="4" borderId="42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166" fontId="4" fillId="7" borderId="18" xfId="3" applyNumberFormat="1" applyFont="1" applyFill="1" applyBorder="1" applyAlignment="1">
      <alignment horizontal="center" vertical="center" wrapText="1"/>
    </xf>
    <xf numFmtId="166" fontId="4" fillId="7" borderId="17" xfId="3" applyNumberFormat="1" applyFont="1" applyFill="1" applyBorder="1" applyAlignment="1">
      <alignment horizontal="center" vertical="center" wrapText="1"/>
    </xf>
    <xf numFmtId="166" fontId="4" fillId="3" borderId="46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46" xfId="0" applyNumberFormat="1" applyFont="1" applyFill="1" applyBorder="1" applyAlignment="1">
      <alignment horizontal="left" vertical="center" wrapText="1"/>
    </xf>
    <xf numFmtId="166" fontId="4" fillId="3" borderId="7" xfId="0" applyNumberFormat="1" applyFont="1" applyFill="1" applyBorder="1" applyAlignment="1">
      <alignment horizontal="left" vertical="center" wrapText="1"/>
    </xf>
    <xf numFmtId="166" fontId="4" fillId="7" borderId="20" xfId="3" applyNumberFormat="1" applyFont="1" applyFill="1" applyBorder="1" applyAlignment="1">
      <alignment horizontal="center" vertical="center" wrapText="1"/>
    </xf>
    <xf numFmtId="166" fontId="4" fillId="0" borderId="13" xfId="3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8" xfId="3" applyNumberFormat="1" applyFont="1" applyBorder="1" applyAlignment="1">
      <alignment horizontal="center" vertical="center" wrapText="1"/>
    </xf>
    <xf numFmtId="166" fontId="4" fillId="0" borderId="5" xfId="3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6" fontId="4" fillId="7" borderId="35" xfId="3" applyNumberFormat="1" applyFont="1" applyFill="1" applyBorder="1" applyAlignment="1">
      <alignment horizontal="center" vertical="center" wrapText="1"/>
    </xf>
    <xf numFmtId="166" fontId="4" fillId="7" borderId="37" xfId="3" applyNumberFormat="1" applyFont="1" applyFill="1" applyBorder="1" applyAlignment="1">
      <alignment horizontal="center" vertical="center" wrapText="1"/>
    </xf>
    <xf numFmtId="166" fontId="4" fillId="0" borderId="46" xfId="3" applyNumberFormat="1" applyFont="1" applyBorder="1" applyAlignment="1">
      <alignment horizontal="center" vertical="center" wrapText="1"/>
    </xf>
    <xf numFmtId="166" fontId="4" fillId="0" borderId="7" xfId="3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166" fontId="4" fillId="0" borderId="36" xfId="0" applyNumberFormat="1" applyFont="1" applyBorder="1" applyAlignment="1">
      <alignment horizontal="center" vertical="center" wrapText="1"/>
    </xf>
    <xf numFmtId="166" fontId="4" fillId="7" borderId="36" xfId="3" applyNumberFormat="1" applyFont="1" applyFill="1" applyBorder="1" applyAlignment="1">
      <alignment horizontal="center" vertical="center" wrapText="1"/>
    </xf>
    <xf numFmtId="3" fontId="4" fillId="0" borderId="23" xfId="2" applyNumberFormat="1" applyFont="1" applyBorder="1" applyAlignment="1">
      <alignment horizontal="center" vertical="center" wrapText="1"/>
    </xf>
    <xf numFmtId="3" fontId="4" fillId="0" borderId="15" xfId="2" applyNumberFormat="1" applyFont="1" applyBorder="1" applyAlignment="1">
      <alignment horizontal="center" vertical="center" wrapText="1"/>
    </xf>
    <xf numFmtId="166" fontId="4" fillId="0" borderId="47" xfId="3" applyNumberFormat="1" applyFont="1" applyBorder="1" applyAlignment="1">
      <alignment horizontal="center" vertical="center" wrapText="1"/>
    </xf>
    <xf numFmtId="166" fontId="4" fillId="0" borderId="48" xfId="3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166" fontId="4" fillId="0" borderId="47" xfId="3" applyNumberFormat="1" applyFont="1" applyFill="1" applyBorder="1" applyAlignment="1">
      <alignment horizontal="center" vertical="center" wrapText="1"/>
    </xf>
    <xf numFmtId="166" fontId="4" fillId="0" borderId="49" xfId="3" applyNumberFormat="1" applyFont="1" applyFill="1" applyBorder="1" applyAlignment="1">
      <alignment horizontal="center" vertical="center" wrapText="1"/>
    </xf>
    <xf numFmtId="166" fontId="4" fillId="0" borderId="48" xfId="3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4" fillId="0" borderId="46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8" fontId="2" fillId="5" borderId="50" xfId="2" applyNumberFormat="1" applyFont="1" applyFill="1" applyBorder="1" applyAlignment="1">
      <alignment horizontal="center" vertical="center"/>
    </xf>
    <xf numFmtId="168" fontId="2" fillId="5" borderId="51" xfId="2" applyNumberFormat="1" applyFont="1" applyFill="1" applyBorder="1" applyAlignment="1">
      <alignment horizontal="center" vertical="center"/>
    </xf>
    <xf numFmtId="168" fontId="2" fillId="0" borderId="50" xfId="2" applyNumberFormat="1" applyFont="1" applyBorder="1" applyAlignment="1">
      <alignment horizontal="center" vertical="center"/>
    </xf>
    <xf numFmtId="168" fontId="2" fillId="0" borderId="51" xfId="2" applyNumberFormat="1" applyFont="1" applyBorder="1" applyAlignment="1">
      <alignment horizontal="center" vertical="center"/>
    </xf>
    <xf numFmtId="168" fontId="2" fillId="6" borderId="50" xfId="2" applyNumberFormat="1" applyFont="1" applyFill="1" applyBorder="1" applyAlignment="1">
      <alignment horizontal="center" vertical="center"/>
    </xf>
    <xf numFmtId="168" fontId="2" fillId="6" borderId="51" xfId="2" applyNumberFormat="1" applyFont="1" applyFill="1" applyBorder="1" applyAlignment="1">
      <alignment horizontal="center" vertical="center"/>
    </xf>
    <xf numFmtId="168" fontId="2" fillId="0" borderId="50" xfId="2" applyNumberFormat="1" applyFont="1" applyFill="1" applyBorder="1" applyAlignment="1">
      <alignment horizontal="center" vertical="center"/>
    </xf>
    <xf numFmtId="168" fontId="2" fillId="0" borderId="51" xfId="2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</cellXfs>
  <cellStyles count="4">
    <cellStyle name="Euro" xfId="1" xr:uid="{00000000-0005-0000-0000-000002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1619250</xdr:rowOff>
    </xdr:to>
    <xdr:pic>
      <xdr:nvPicPr>
        <xdr:cNvPr id="60835" name="Imagen 3">
          <a:extLst>
            <a:ext uri="{FF2B5EF4-FFF2-40B4-BE49-F238E27FC236}">
              <a16:creationId xmlns:a16="http://schemas.microsoft.com/office/drawing/2014/main" id="{C4ED7E45-21AE-4428-A309-9B4F8331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3125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12</xdr:col>
      <xdr:colOff>514350</xdr:colOff>
      <xdr:row>5</xdr:row>
      <xdr:rowOff>47625</xdr:rowOff>
    </xdr:to>
    <xdr:pic>
      <xdr:nvPicPr>
        <xdr:cNvPr id="60836" name="2 Imagen">
          <a:extLst>
            <a:ext uri="{FF2B5EF4-FFF2-40B4-BE49-F238E27FC236}">
              <a16:creationId xmlns:a16="http://schemas.microsoft.com/office/drawing/2014/main" id="{2D0CFFB6-6EAC-4E6D-A4F4-49695969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0"/>
          <a:ext cx="474345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5</xdr:row>
      <xdr:rowOff>0</xdr:rowOff>
    </xdr:to>
    <xdr:pic>
      <xdr:nvPicPr>
        <xdr:cNvPr id="62645" name="Imagen 3">
          <a:extLst>
            <a:ext uri="{FF2B5EF4-FFF2-40B4-BE49-F238E27FC236}">
              <a16:creationId xmlns:a16="http://schemas.microsoft.com/office/drawing/2014/main" id="{BC0E526B-0A49-44CC-9DB6-64AD9C384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3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12</xdr:col>
      <xdr:colOff>514350</xdr:colOff>
      <xdr:row>5</xdr:row>
      <xdr:rowOff>47625</xdr:rowOff>
    </xdr:to>
    <xdr:pic>
      <xdr:nvPicPr>
        <xdr:cNvPr id="62646" name="2 Imagen">
          <a:extLst>
            <a:ext uri="{FF2B5EF4-FFF2-40B4-BE49-F238E27FC236}">
              <a16:creationId xmlns:a16="http://schemas.microsoft.com/office/drawing/2014/main" id="{16A3552C-DF66-432B-A57B-E0F13C36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0"/>
          <a:ext cx="4743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esktop/ARCHIVO%20DE%20GESTI&#211;N%202021/ANOTADOR%202021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CIONES"/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CONTRATOS VIGENTES"/>
      <sheetName val="TRANSFERENCIA 2019"/>
      <sheetName val="SET"/>
      <sheetName val="Combustible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141"/>
  <sheetViews>
    <sheetView tabSelected="1" topLeftCell="A99" zoomScale="78" zoomScaleNormal="78" zoomScaleSheetLayoutView="70" workbookViewId="0">
      <selection activeCell="S109" sqref="S109"/>
    </sheetView>
  </sheetViews>
  <sheetFormatPr defaultRowHeight="12.75" x14ac:dyDescent="0.15"/>
  <cols>
    <col min="1" max="1" width="9.57421875" customWidth="1"/>
    <col min="2" max="2" width="12.9453125" customWidth="1"/>
    <col min="3" max="3" width="44.23046875" style="1" customWidth="1"/>
    <col min="4" max="4" width="16.31640625" style="1" customWidth="1"/>
    <col min="5" max="5" width="40.72265625" style="1" customWidth="1"/>
    <col min="6" max="6" width="17.6640625" style="57" customWidth="1"/>
    <col min="7" max="7" width="16.1796875" style="2" customWidth="1"/>
    <col min="8" max="8" width="21.03515625" style="2" customWidth="1"/>
    <col min="9" max="9" width="16.1796875" style="2" customWidth="1"/>
    <col min="10" max="10" width="16.31640625" style="2" customWidth="1"/>
    <col min="11" max="11" width="16.046875" style="2" customWidth="1"/>
    <col min="12" max="12" width="16.31640625" style="2" customWidth="1"/>
    <col min="13" max="13" width="15.91015625" style="2" customWidth="1"/>
    <col min="14" max="14" width="16.31640625" customWidth="1"/>
    <col min="15" max="15" width="16.85546875" customWidth="1"/>
    <col min="16" max="17" width="16.5859375" customWidth="1"/>
    <col min="18" max="19" width="17.93359375" customWidth="1"/>
    <col min="20" max="20" width="24.54296875" customWidth="1"/>
    <col min="21" max="23" width="11.4609375" customWidth="1"/>
    <col min="24" max="24" width="14.83203125" bestFit="1" customWidth="1"/>
    <col min="25" max="25" width="14.15625" bestFit="1" customWidth="1"/>
    <col min="26" max="256" width="11.4609375" customWidth="1"/>
  </cols>
  <sheetData>
    <row r="1" spans="1:26" ht="15.75" customHeight="1" x14ac:dyDescent="0.15">
      <c r="A1" s="228" t="s">
        <v>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6" ht="15.75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6" ht="15.7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6" ht="15.75" customHeight="1" x14ac:dyDescent="0.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1:26" ht="182.25" customHeight="1" x14ac:dyDescent="0.1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 spans="1:26" ht="25.5" customHeight="1" x14ac:dyDescent="0.25">
      <c r="A6" s="243" t="s">
        <v>23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3"/>
      <c r="R6" s="13"/>
      <c r="S6" s="13"/>
      <c r="T6" s="26"/>
    </row>
    <row r="7" spans="1:26" ht="30.75" customHeight="1" thickBot="1" x14ac:dyDescent="0.3">
      <c r="A7" s="243" t="s">
        <v>121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"/>
      <c r="R7" s="13"/>
      <c r="S7" s="13"/>
      <c r="T7" s="27"/>
    </row>
    <row r="8" spans="1:26" s="19" customFormat="1" ht="44.25" customHeight="1" thickBot="1" x14ac:dyDescent="0.2">
      <c r="A8" s="94" t="s">
        <v>14</v>
      </c>
      <c r="B8" s="95" t="s">
        <v>12</v>
      </c>
      <c r="C8" s="95" t="s">
        <v>13</v>
      </c>
      <c r="D8" s="95" t="s">
        <v>16</v>
      </c>
      <c r="E8" s="95" t="s">
        <v>17</v>
      </c>
      <c r="F8" s="96" t="s">
        <v>0</v>
      </c>
      <c r="G8" s="96" t="s">
        <v>1</v>
      </c>
      <c r="H8" s="96" t="s">
        <v>2</v>
      </c>
      <c r="I8" s="96" t="s">
        <v>3</v>
      </c>
      <c r="J8" s="96" t="s">
        <v>4</v>
      </c>
      <c r="K8" s="96" t="s">
        <v>5</v>
      </c>
      <c r="L8" s="96" t="s">
        <v>6</v>
      </c>
      <c r="M8" s="96" t="s">
        <v>7</v>
      </c>
      <c r="N8" s="96" t="s">
        <v>8</v>
      </c>
      <c r="O8" s="96" t="s">
        <v>9</v>
      </c>
      <c r="P8" s="96" t="s">
        <v>10</v>
      </c>
      <c r="Q8" s="96" t="s">
        <v>11</v>
      </c>
      <c r="R8" s="95" t="s">
        <v>25</v>
      </c>
      <c r="S8" s="95" t="s">
        <v>127</v>
      </c>
      <c r="T8" s="97" t="s">
        <v>22</v>
      </c>
    </row>
    <row r="9" spans="1:26" s="4" customFormat="1" ht="21.95" customHeight="1" thickBot="1" x14ac:dyDescent="0.2">
      <c r="A9" s="244">
        <v>1</v>
      </c>
      <c r="B9" s="212">
        <v>2063317</v>
      </c>
      <c r="C9" s="224" t="s">
        <v>28</v>
      </c>
      <c r="D9" s="125">
        <v>111</v>
      </c>
      <c r="E9" s="126" t="s">
        <v>18</v>
      </c>
      <c r="F9" s="176">
        <v>11810130</v>
      </c>
      <c r="G9" s="177">
        <v>11810130</v>
      </c>
      <c r="H9" s="177">
        <v>11810130</v>
      </c>
      <c r="I9" s="177">
        <v>11810130</v>
      </c>
      <c r="J9" s="177">
        <v>11810130</v>
      </c>
      <c r="K9" s="177">
        <v>11810130</v>
      </c>
      <c r="L9" s="177">
        <v>11810130</v>
      </c>
      <c r="M9" s="177">
        <v>11810130</v>
      </c>
      <c r="N9" s="177">
        <v>11810130</v>
      </c>
      <c r="O9" s="177">
        <v>11810130</v>
      </c>
      <c r="P9" s="177">
        <v>11810130</v>
      </c>
      <c r="Q9" s="158">
        <v>11810130</v>
      </c>
      <c r="R9" s="106">
        <f>SUM(F9:Q9)</f>
        <v>141721560</v>
      </c>
      <c r="S9" s="107">
        <f t="shared" ref="S9:S54" si="0">R9/12</f>
        <v>11810130</v>
      </c>
      <c r="T9" s="211">
        <f>SUM(R9:S11)</f>
        <v>215398690</v>
      </c>
      <c r="V9" s="20"/>
      <c r="X9" s="22"/>
    </row>
    <row r="10" spans="1:26" s="4" customFormat="1" ht="21.95" customHeight="1" thickBot="1" x14ac:dyDescent="0.2">
      <c r="A10" s="245"/>
      <c r="B10" s="213"/>
      <c r="C10" s="225"/>
      <c r="D10" s="127">
        <v>113</v>
      </c>
      <c r="E10" s="128" t="s">
        <v>19</v>
      </c>
      <c r="F10" s="178">
        <v>3400000</v>
      </c>
      <c r="G10" s="179">
        <v>3400000</v>
      </c>
      <c r="H10" s="179">
        <v>3400000</v>
      </c>
      <c r="I10" s="179">
        <v>3400000</v>
      </c>
      <c r="J10" s="179">
        <v>3400000</v>
      </c>
      <c r="K10" s="179">
        <v>3400000</v>
      </c>
      <c r="L10" s="179">
        <v>3400000</v>
      </c>
      <c r="M10" s="179">
        <v>3400000</v>
      </c>
      <c r="N10" s="179">
        <v>3400000</v>
      </c>
      <c r="O10" s="179">
        <v>3400000</v>
      </c>
      <c r="P10" s="179">
        <v>3400000</v>
      </c>
      <c r="Q10" s="159">
        <v>3400000</v>
      </c>
      <c r="R10" s="108">
        <f t="shared" ref="R10:R15" si="1">SUM(F10:Q10)</f>
        <v>40800000</v>
      </c>
      <c r="S10" s="109">
        <f t="shared" si="0"/>
        <v>3400000</v>
      </c>
      <c r="T10" s="227"/>
      <c r="V10" s="20"/>
      <c r="X10" s="22"/>
      <c r="Z10" s="20"/>
    </row>
    <row r="11" spans="1:26" s="4" customFormat="1" ht="21.95" customHeight="1" thickBot="1" x14ac:dyDescent="0.2">
      <c r="A11" s="245"/>
      <c r="B11" s="213"/>
      <c r="C11" s="225"/>
      <c r="D11" s="129">
        <v>232</v>
      </c>
      <c r="E11" s="130" t="s">
        <v>20</v>
      </c>
      <c r="F11" s="180"/>
      <c r="G11" s="181">
        <v>1359000</v>
      </c>
      <c r="H11" s="181">
        <f>1359000+1359000+1359000</f>
        <v>4077000</v>
      </c>
      <c r="I11" s="181"/>
      <c r="J11" s="181">
        <v>1359000</v>
      </c>
      <c r="K11" s="181">
        <v>1359000</v>
      </c>
      <c r="L11" s="181"/>
      <c r="M11" s="181">
        <f>1359000+453000+906000</f>
        <v>2718000</v>
      </c>
      <c r="N11" s="181">
        <f>1359000+906000</f>
        <v>2265000</v>
      </c>
      <c r="O11" s="181">
        <f>1812000+1359000</f>
        <v>3171000</v>
      </c>
      <c r="P11" s="182">
        <v>1359000</v>
      </c>
      <c r="Q11" s="98"/>
      <c r="R11" s="110">
        <f t="shared" si="1"/>
        <v>17667000</v>
      </c>
      <c r="S11" s="111">
        <v>0</v>
      </c>
      <c r="T11" s="227"/>
      <c r="V11" s="20"/>
      <c r="X11" s="22"/>
    </row>
    <row r="12" spans="1:26" s="4" customFormat="1" ht="21.75" customHeight="1" thickBot="1" x14ac:dyDescent="0.2">
      <c r="A12" s="212">
        <v>2</v>
      </c>
      <c r="B12" s="221">
        <v>3450025</v>
      </c>
      <c r="C12" s="224" t="s">
        <v>66</v>
      </c>
      <c r="D12" s="125">
        <v>111</v>
      </c>
      <c r="E12" s="126" t="s">
        <v>18</v>
      </c>
      <c r="F12" s="183">
        <v>3000000</v>
      </c>
      <c r="G12" s="184">
        <v>3000000</v>
      </c>
      <c r="H12" s="184">
        <v>3000000</v>
      </c>
      <c r="I12" s="184">
        <v>3000000</v>
      </c>
      <c r="J12" s="184">
        <v>3000000</v>
      </c>
      <c r="K12" s="184">
        <v>3000000</v>
      </c>
      <c r="L12" s="184">
        <v>3000000</v>
      </c>
      <c r="M12" s="184">
        <v>3000000</v>
      </c>
      <c r="N12" s="184">
        <v>3000000</v>
      </c>
      <c r="O12" s="184"/>
      <c r="P12" s="184">
        <v>0</v>
      </c>
      <c r="Q12" s="99">
        <v>0</v>
      </c>
      <c r="R12" s="112">
        <f t="shared" si="1"/>
        <v>27000000</v>
      </c>
      <c r="S12" s="113">
        <f t="shared" si="0"/>
        <v>2250000</v>
      </c>
      <c r="T12" s="227">
        <f>SUM(R12:S15)</f>
        <v>53859000</v>
      </c>
      <c r="V12" s="20"/>
    </row>
    <row r="13" spans="1:26" s="4" customFormat="1" ht="21.95" customHeight="1" thickBot="1" x14ac:dyDescent="0.2">
      <c r="A13" s="213"/>
      <c r="B13" s="222"/>
      <c r="C13" s="225"/>
      <c r="D13" s="133">
        <v>133</v>
      </c>
      <c r="E13" s="134" t="s">
        <v>92</v>
      </c>
      <c r="F13" s="178">
        <v>2100000</v>
      </c>
      <c r="G13" s="179">
        <v>2100000</v>
      </c>
      <c r="H13" s="179">
        <v>2100000</v>
      </c>
      <c r="I13" s="179">
        <v>2100000</v>
      </c>
      <c r="J13" s="179">
        <v>2100000</v>
      </c>
      <c r="K13" s="179">
        <v>2100000</v>
      </c>
      <c r="L13" s="179">
        <v>2100000</v>
      </c>
      <c r="M13" s="179">
        <v>2100000</v>
      </c>
      <c r="N13" s="179">
        <v>2100000</v>
      </c>
      <c r="O13" s="185">
        <v>2100000</v>
      </c>
      <c r="P13" s="185">
        <v>0</v>
      </c>
      <c r="Q13" s="100">
        <v>0</v>
      </c>
      <c r="R13" s="112">
        <f t="shared" si="1"/>
        <v>21000000</v>
      </c>
      <c r="S13" s="109">
        <f t="shared" si="0"/>
        <v>1750000</v>
      </c>
      <c r="T13" s="227"/>
      <c r="V13" s="20"/>
    </row>
    <row r="14" spans="1:26" s="4" customFormat="1" ht="21.95" customHeight="1" thickBot="1" x14ac:dyDescent="0.2">
      <c r="A14" s="213"/>
      <c r="B14" s="222"/>
      <c r="C14" s="225"/>
      <c r="D14" s="133">
        <v>131</v>
      </c>
      <c r="E14" s="130" t="s">
        <v>24</v>
      </c>
      <c r="F14" s="186">
        <v>50000</v>
      </c>
      <c r="G14" s="185">
        <v>50000</v>
      </c>
      <c r="H14" s="185">
        <v>50000</v>
      </c>
      <c r="I14" s="185">
        <v>50000</v>
      </c>
      <c r="J14" s="185">
        <v>50000</v>
      </c>
      <c r="K14" s="185">
        <v>50000</v>
      </c>
      <c r="L14" s="185">
        <v>50000</v>
      </c>
      <c r="M14" s="185">
        <v>50000</v>
      </c>
      <c r="N14" s="185">
        <v>50000</v>
      </c>
      <c r="O14" s="185">
        <v>50000</v>
      </c>
      <c r="P14" s="185"/>
      <c r="Q14" s="100"/>
      <c r="R14" s="114">
        <f t="shared" si="1"/>
        <v>500000</v>
      </c>
      <c r="S14" s="115">
        <v>0</v>
      </c>
      <c r="T14" s="227"/>
      <c r="V14" s="20"/>
    </row>
    <row r="15" spans="1:26" s="4" customFormat="1" ht="21.95" customHeight="1" thickBot="1" x14ac:dyDescent="0.2">
      <c r="A15" s="213"/>
      <c r="B15" s="222"/>
      <c r="C15" s="225"/>
      <c r="D15" s="135">
        <v>232</v>
      </c>
      <c r="E15" s="136" t="s">
        <v>20</v>
      </c>
      <c r="F15" s="180"/>
      <c r="G15" s="181"/>
      <c r="H15" s="181"/>
      <c r="I15" s="181"/>
      <c r="J15" s="181"/>
      <c r="K15" s="181">
        <v>906000</v>
      </c>
      <c r="L15" s="181"/>
      <c r="M15" s="187">
        <v>453000</v>
      </c>
      <c r="N15" s="187"/>
      <c r="O15" s="187"/>
      <c r="P15" s="187"/>
      <c r="Q15" s="101"/>
      <c r="R15" s="110">
        <f t="shared" si="1"/>
        <v>1359000</v>
      </c>
      <c r="S15" s="116">
        <v>0</v>
      </c>
      <c r="T15" s="227"/>
      <c r="V15" s="20"/>
    </row>
    <row r="16" spans="1:26" s="16" customFormat="1" ht="21.95" customHeight="1" thickBot="1" x14ac:dyDescent="0.2">
      <c r="A16" s="246">
        <v>3</v>
      </c>
      <c r="B16" s="249">
        <v>2981883</v>
      </c>
      <c r="C16" s="231" t="s">
        <v>61</v>
      </c>
      <c r="D16" s="137">
        <v>111</v>
      </c>
      <c r="E16" s="128" t="s">
        <v>18</v>
      </c>
      <c r="F16" s="186">
        <v>3200000</v>
      </c>
      <c r="G16" s="185">
        <v>3200000</v>
      </c>
      <c r="H16" s="185">
        <v>3200000</v>
      </c>
      <c r="I16" s="185">
        <v>3200000</v>
      </c>
      <c r="J16" s="185">
        <v>3200000</v>
      </c>
      <c r="K16" s="185">
        <v>3200000</v>
      </c>
      <c r="L16" s="185">
        <v>3200000</v>
      </c>
      <c r="M16" s="185">
        <v>3200000</v>
      </c>
      <c r="N16" s="185">
        <v>3200000</v>
      </c>
      <c r="O16" s="185">
        <v>3200000</v>
      </c>
      <c r="P16" s="185">
        <v>3200000</v>
      </c>
      <c r="Q16" s="100">
        <v>3200000</v>
      </c>
      <c r="R16" s="112">
        <f t="shared" ref="R16:R25" si="2">SUM(F16:Q16)</f>
        <v>38400000</v>
      </c>
      <c r="S16" s="113">
        <f t="shared" si="0"/>
        <v>3200000</v>
      </c>
      <c r="T16" s="227">
        <f>SUM(R16:S19)</f>
        <v>69236000</v>
      </c>
      <c r="U16" s="4"/>
      <c r="V16" s="20"/>
      <c r="X16" s="23"/>
    </row>
    <row r="17" spans="1:24" s="16" customFormat="1" ht="21.95" customHeight="1" thickBot="1" x14ac:dyDescent="0.2">
      <c r="A17" s="247"/>
      <c r="B17" s="250"/>
      <c r="C17" s="232"/>
      <c r="D17" s="137">
        <v>131</v>
      </c>
      <c r="E17" s="128" t="s">
        <v>24</v>
      </c>
      <c r="F17" s="178">
        <v>100000</v>
      </c>
      <c r="G17" s="179">
        <v>100000</v>
      </c>
      <c r="H17" s="179">
        <v>100000</v>
      </c>
      <c r="I17" s="179">
        <v>100000</v>
      </c>
      <c r="J17" s="179">
        <v>100000</v>
      </c>
      <c r="K17" s="179">
        <v>100000</v>
      </c>
      <c r="L17" s="179">
        <v>100000</v>
      </c>
      <c r="M17" s="179">
        <v>100000</v>
      </c>
      <c r="N17" s="179">
        <v>100000</v>
      </c>
      <c r="O17" s="179">
        <v>100000</v>
      </c>
      <c r="P17" s="179">
        <v>100000</v>
      </c>
      <c r="Q17" s="159">
        <v>100000</v>
      </c>
      <c r="R17" s="112">
        <f t="shared" si="2"/>
        <v>1200000</v>
      </c>
      <c r="S17" s="109">
        <v>0</v>
      </c>
      <c r="T17" s="227"/>
      <c r="U17" s="4"/>
      <c r="V17" s="20"/>
      <c r="X17" s="23"/>
    </row>
    <row r="18" spans="1:24" s="16" customFormat="1" ht="21.95" customHeight="1" thickBot="1" x14ac:dyDescent="0.2">
      <c r="A18" s="247"/>
      <c r="B18" s="250"/>
      <c r="C18" s="232"/>
      <c r="D18" s="137">
        <v>133</v>
      </c>
      <c r="E18" s="128" t="s">
        <v>92</v>
      </c>
      <c r="F18" s="178">
        <v>1500000</v>
      </c>
      <c r="G18" s="179">
        <v>1500000</v>
      </c>
      <c r="H18" s="179">
        <v>1500000</v>
      </c>
      <c r="I18" s="179">
        <v>1500000</v>
      </c>
      <c r="J18" s="179">
        <v>1500000</v>
      </c>
      <c r="K18" s="179">
        <v>1500000</v>
      </c>
      <c r="L18" s="179">
        <v>1500000</v>
      </c>
      <c r="M18" s="179">
        <v>1500000</v>
      </c>
      <c r="N18" s="179">
        <v>1500000</v>
      </c>
      <c r="O18" s="178">
        <v>1500000</v>
      </c>
      <c r="P18" s="178">
        <v>1500000</v>
      </c>
      <c r="Q18" s="160">
        <v>1500000</v>
      </c>
      <c r="R18" s="112">
        <f t="shared" si="2"/>
        <v>18000000</v>
      </c>
      <c r="S18" s="109">
        <f t="shared" si="0"/>
        <v>1500000</v>
      </c>
      <c r="T18" s="227"/>
      <c r="U18" s="4"/>
      <c r="V18" s="20"/>
    </row>
    <row r="19" spans="1:24" s="16" customFormat="1" ht="21.95" customHeight="1" thickBot="1" x14ac:dyDescent="0.2">
      <c r="A19" s="248"/>
      <c r="B19" s="251"/>
      <c r="C19" s="233"/>
      <c r="D19" s="138">
        <v>232</v>
      </c>
      <c r="E19" s="136" t="s">
        <v>20</v>
      </c>
      <c r="F19" s="188"/>
      <c r="G19" s="188">
        <f>1359000+1359000</f>
        <v>2718000</v>
      </c>
      <c r="H19" s="188">
        <v>1359000</v>
      </c>
      <c r="I19" s="188">
        <v>1500000</v>
      </c>
      <c r="J19" s="188"/>
      <c r="K19" s="188"/>
      <c r="L19" s="188">
        <v>1359000</v>
      </c>
      <c r="M19" s="188"/>
      <c r="N19" s="188"/>
      <c r="O19" s="188"/>
      <c r="P19" s="188"/>
      <c r="Q19" s="102"/>
      <c r="R19" s="110">
        <f t="shared" si="2"/>
        <v>6936000</v>
      </c>
      <c r="S19" s="116">
        <v>0</v>
      </c>
      <c r="T19" s="227"/>
      <c r="U19" s="4"/>
      <c r="V19" s="20"/>
    </row>
    <row r="20" spans="1:24" s="4" customFormat="1" ht="21.95" customHeight="1" thickBot="1" x14ac:dyDescent="0.2">
      <c r="A20" s="212">
        <v>4</v>
      </c>
      <c r="B20" s="221">
        <v>3252585</v>
      </c>
      <c r="C20" s="254" t="s">
        <v>52</v>
      </c>
      <c r="D20" s="139">
        <v>111</v>
      </c>
      <c r="E20" s="128" t="s">
        <v>18</v>
      </c>
      <c r="F20" s="186">
        <v>1700000</v>
      </c>
      <c r="G20" s="185">
        <v>1700000</v>
      </c>
      <c r="H20" s="185">
        <v>1700000</v>
      </c>
      <c r="I20" s="185">
        <v>1700000</v>
      </c>
      <c r="J20" s="185">
        <v>1700000</v>
      </c>
      <c r="K20" s="185">
        <v>1700000</v>
      </c>
      <c r="L20" s="185">
        <v>1700000</v>
      </c>
      <c r="M20" s="185">
        <v>1700000</v>
      </c>
      <c r="N20" s="177">
        <v>1700000</v>
      </c>
      <c r="O20" s="177">
        <v>1700000</v>
      </c>
      <c r="P20" s="177">
        <v>1700000</v>
      </c>
      <c r="Q20" s="103">
        <v>1700000</v>
      </c>
      <c r="R20" s="112">
        <f t="shared" si="2"/>
        <v>20400000</v>
      </c>
      <c r="S20" s="113">
        <f t="shared" si="0"/>
        <v>1700000</v>
      </c>
      <c r="T20" s="227">
        <f>SUM(R20:S22)</f>
        <v>29800000</v>
      </c>
      <c r="V20" s="20"/>
    </row>
    <row r="21" spans="1:24" s="4" customFormat="1" ht="21.95" customHeight="1" thickBot="1" x14ac:dyDescent="0.2">
      <c r="A21" s="213"/>
      <c r="B21" s="222"/>
      <c r="C21" s="255"/>
      <c r="D21" s="139">
        <v>131</v>
      </c>
      <c r="E21" s="128" t="s">
        <v>24</v>
      </c>
      <c r="F21" s="178">
        <v>100000</v>
      </c>
      <c r="G21" s="179">
        <v>100000</v>
      </c>
      <c r="H21" s="179">
        <v>100000</v>
      </c>
      <c r="I21" s="179">
        <v>100000</v>
      </c>
      <c r="J21" s="179">
        <v>100000</v>
      </c>
      <c r="K21" s="179">
        <v>100000</v>
      </c>
      <c r="L21" s="179">
        <v>100000</v>
      </c>
      <c r="M21" s="179">
        <v>100000</v>
      </c>
      <c r="N21" s="189">
        <v>100000</v>
      </c>
      <c r="O21" s="189">
        <v>100000</v>
      </c>
      <c r="P21" s="189">
        <v>100000</v>
      </c>
      <c r="Q21" s="158">
        <v>100000</v>
      </c>
      <c r="R21" s="112">
        <f t="shared" si="2"/>
        <v>1200000</v>
      </c>
      <c r="S21" s="109">
        <v>0</v>
      </c>
      <c r="T21" s="227"/>
      <c r="V21" s="20"/>
      <c r="X21" s="20"/>
    </row>
    <row r="22" spans="1:24" s="4" customFormat="1" ht="21.95" customHeight="1" thickBot="1" x14ac:dyDescent="0.2">
      <c r="A22" s="214"/>
      <c r="B22" s="223"/>
      <c r="C22" s="256"/>
      <c r="D22" s="141">
        <v>133</v>
      </c>
      <c r="E22" s="136" t="s">
        <v>92</v>
      </c>
      <c r="F22" s="188">
        <v>500000</v>
      </c>
      <c r="G22" s="190">
        <v>500000</v>
      </c>
      <c r="H22" s="181">
        <v>500000</v>
      </c>
      <c r="I22" s="190">
        <v>500000</v>
      </c>
      <c r="J22" s="190">
        <v>500000</v>
      </c>
      <c r="K22" s="190">
        <v>500000</v>
      </c>
      <c r="L22" s="190">
        <v>500000</v>
      </c>
      <c r="M22" s="190">
        <v>500000</v>
      </c>
      <c r="N22" s="190">
        <v>500000</v>
      </c>
      <c r="O22" s="190">
        <v>500000</v>
      </c>
      <c r="P22" s="190">
        <v>500000</v>
      </c>
      <c r="Q22" s="161">
        <v>500000</v>
      </c>
      <c r="R22" s="110">
        <f t="shared" si="2"/>
        <v>6000000</v>
      </c>
      <c r="S22" s="116">
        <f t="shared" si="0"/>
        <v>500000</v>
      </c>
      <c r="T22" s="227"/>
      <c r="V22" s="20"/>
    </row>
    <row r="23" spans="1:24" s="4" customFormat="1" ht="21.95" customHeight="1" thickBot="1" x14ac:dyDescent="0.2">
      <c r="A23" s="212">
        <v>5</v>
      </c>
      <c r="B23" s="240">
        <v>3450016</v>
      </c>
      <c r="C23" s="225" t="s">
        <v>40</v>
      </c>
      <c r="D23" s="125">
        <v>111</v>
      </c>
      <c r="E23" s="126" t="s">
        <v>18</v>
      </c>
      <c r="F23" s="176">
        <v>2200000</v>
      </c>
      <c r="G23" s="177">
        <v>2200000</v>
      </c>
      <c r="H23" s="177">
        <v>2200000</v>
      </c>
      <c r="I23" s="177">
        <v>2200000</v>
      </c>
      <c r="J23" s="177">
        <v>2200000</v>
      </c>
      <c r="K23" s="177">
        <v>2200000</v>
      </c>
      <c r="L23" s="177">
        <v>2200000</v>
      </c>
      <c r="M23" s="177">
        <v>2200000</v>
      </c>
      <c r="N23" s="177">
        <v>2200000</v>
      </c>
      <c r="O23" s="177">
        <v>2200000</v>
      </c>
      <c r="P23" s="177">
        <v>2200000</v>
      </c>
      <c r="Q23" s="103">
        <v>2200000</v>
      </c>
      <c r="R23" s="106">
        <f t="shared" si="2"/>
        <v>26400000</v>
      </c>
      <c r="S23" s="107">
        <f t="shared" si="0"/>
        <v>2200000</v>
      </c>
      <c r="T23" s="227">
        <f>SUM(R23:S25)</f>
        <v>30803000</v>
      </c>
      <c r="V23" s="20"/>
    </row>
    <row r="24" spans="1:24" s="4" customFormat="1" ht="21.95" customHeight="1" thickBot="1" x14ac:dyDescent="0.2">
      <c r="A24" s="213"/>
      <c r="B24" s="240"/>
      <c r="C24" s="225"/>
      <c r="D24" s="139">
        <v>131</v>
      </c>
      <c r="E24" s="128" t="s">
        <v>24</v>
      </c>
      <c r="F24" s="191">
        <v>150000</v>
      </c>
      <c r="G24" s="189">
        <v>150000</v>
      </c>
      <c r="H24" s="189">
        <v>150000</v>
      </c>
      <c r="I24" s="189">
        <v>150000</v>
      </c>
      <c r="J24" s="189">
        <v>150000</v>
      </c>
      <c r="K24" s="189">
        <v>100000</v>
      </c>
      <c r="L24" s="189">
        <v>150000</v>
      </c>
      <c r="M24" s="189">
        <v>150000</v>
      </c>
      <c r="N24" s="189">
        <v>150000</v>
      </c>
      <c r="O24" s="189">
        <v>150000</v>
      </c>
      <c r="P24" s="189">
        <v>150000</v>
      </c>
      <c r="Q24" s="158">
        <v>150000</v>
      </c>
      <c r="R24" s="112">
        <f t="shared" si="2"/>
        <v>1750000</v>
      </c>
      <c r="S24" s="113">
        <v>0</v>
      </c>
      <c r="T24" s="227"/>
      <c r="V24" s="20"/>
      <c r="X24" s="20"/>
    </row>
    <row r="25" spans="1:24" s="4" customFormat="1" ht="21.95" customHeight="1" thickBot="1" x14ac:dyDescent="0.2">
      <c r="A25" s="214"/>
      <c r="B25" s="241"/>
      <c r="C25" s="226"/>
      <c r="D25" s="141">
        <v>232</v>
      </c>
      <c r="E25" s="136" t="s">
        <v>20</v>
      </c>
      <c r="F25" s="180"/>
      <c r="G25" s="181"/>
      <c r="H25" s="181"/>
      <c r="I25" s="181"/>
      <c r="J25" s="181"/>
      <c r="K25" s="181"/>
      <c r="L25" s="181"/>
      <c r="M25" s="181"/>
      <c r="N25" s="181"/>
      <c r="O25" s="181"/>
      <c r="P25" s="181">
        <v>453000</v>
      </c>
      <c r="Q25" s="162"/>
      <c r="R25" s="110">
        <f t="shared" si="2"/>
        <v>453000</v>
      </c>
      <c r="S25" s="111" t="s">
        <v>120</v>
      </c>
      <c r="T25" s="227"/>
      <c r="V25" s="20"/>
    </row>
    <row r="26" spans="1:24" s="4" customFormat="1" ht="21.95" customHeight="1" thickBot="1" x14ac:dyDescent="0.2">
      <c r="A26" s="212">
        <v>6</v>
      </c>
      <c r="B26" s="242">
        <v>1818243</v>
      </c>
      <c r="C26" s="224" t="s">
        <v>41</v>
      </c>
      <c r="D26" s="125">
        <v>111</v>
      </c>
      <c r="E26" s="126" t="s">
        <v>18</v>
      </c>
      <c r="F26" s="176">
        <v>2000000</v>
      </c>
      <c r="G26" s="177">
        <v>2000000</v>
      </c>
      <c r="H26" s="177">
        <v>2000000</v>
      </c>
      <c r="I26" s="177">
        <v>2000000</v>
      </c>
      <c r="J26" s="177">
        <v>2000000</v>
      </c>
      <c r="K26" s="177">
        <v>2000000</v>
      </c>
      <c r="L26" s="177">
        <v>2000000</v>
      </c>
      <c r="M26" s="177">
        <v>2000000</v>
      </c>
      <c r="N26" s="177">
        <v>2000000</v>
      </c>
      <c r="O26" s="177">
        <v>2000000</v>
      </c>
      <c r="P26" s="177">
        <v>2000000</v>
      </c>
      <c r="Q26" s="103">
        <v>2000000</v>
      </c>
      <c r="R26" s="106">
        <f t="shared" ref="R26:R33" si="3">SUM(F26:Q26)</f>
        <v>24000000</v>
      </c>
      <c r="S26" s="107">
        <f t="shared" si="0"/>
        <v>2000000</v>
      </c>
      <c r="T26" s="227">
        <f>SUM(R26:S28)</f>
        <v>33000000</v>
      </c>
      <c r="V26" s="20"/>
    </row>
    <row r="27" spans="1:24" s="4" customFormat="1" ht="21.95" customHeight="1" thickBot="1" x14ac:dyDescent="0.2">
      <c r="A27" s="213"/>
      <c r="B27" s="240"/>
      <c r="C27" s="225"/>
      <c r="D27" s="139">
        <v>131</v>
      </c>
      <c r="E27" s="128" t="s">
        <v>24</v>
      </c>
      <c r="F27" s="178">
        <v>150000</v>
      </c>
      <c r="G27" s="179">
        <v>150000</v>
      </c>
      <c r="H27" s="179">
        <v>150000</v>
      </c>
      <c r="I27" s="179">
        <v>150000</v>
      </c>
      <c r="J27" s="179">
        <v>150000</v>
      </c>
      <c r="K27" s="179">
        <v>150000</v>
      </c>
      <c r="L27" s="179">
        <v>150000</v>
      </c>
      <c r="M27" s="179">
        <v>150000</v>
      </c>
      <c r="N27" s="179">
        <v>150000</v>
      </c>
      <c r="O27" s="179">
        <v>150000</v>
      </c>
      <c r="P27" s="179">
        <v>150000</v>
      </c>
      <c r="Q27" s="159">
        <v>150000</v>
      </c>
      <c r="R27" s="112">
        <f t="shared" si="3"/>
        <v>1800000</v>
      </c>
      <c r="S27" s="113">
        <v>0</v>
      </c>
      <c r="T27" s="227"/>
      <c r="V27" s="20"/>
    </row>
    <row r="28" spans="1:24" s="4" customFormat="1" ht="21.95" customHeight="1" thickBot="1" x14ac:dyDescent="0.2">
      <c r="A28" s="214"/>
      <c r="B28" s="240"/>
      <c r="C28" s="225"/>
      <c r="D28" s="135">
        <v>133</v>
      </c>
      <c r="E28" s="142" t="s">
        <v>92</v>
      </c>
      <c r="F28" s="180">
        <v>400000</v>
      </c>
      <c r="G28" s="181">
        <v>400000</v>
      </c>
      <c r="H28" s="181">
        <v>400000</v>
      </c>
      <c r="I28" s="181">
        <v>400000</v>
      </c>
      <c r="J28" s="181">
        <v>400000</v>
      </c>
      <c r="K28" s="181">
        <v>400000</v>
      </c>
      <c r="L28" s="181">
        <v>400000</v>
      </c>
      <c r="M28" s="181">
        <v>400000</v>
      </c>
      <c r="N28" s="181">
        <v>400000</v>
      </c>
      <c r="O28" s="181">
        <v>400000</v>
      </c>
      <c r="P28" s="181">
        <v>400000</v>
      </c>
      <c r="Q28" s="162">
        <v>400000</v>
      </c>
      <c r="R28" s="117">
        <f t="shared" si="3"/>
        <v>4800000</v>
      </c>
      <c r="S28" s="116">
        <f t="shared" si="0"/>
        <v>400000</v>
      </c>
      <c r="T28" s="227"/>
      <c r="V28" s="20"/>
    </row>
    <row r="29" spans="1:24" s="4" customFormat="1" ht="21.95" customHeight="1" thickBot="1" x14ac:dyDescent="0.2">
      <c r="A29" s="213">
        <v>7</v>
      </c>
      <c r="B29" s="221">
        <v>1679442</v>
      </c>
      <c r="C29" s="224" t="s">
        <v>42</v>
      </c>
      <c r="D29" s="139">
        <v>111</v>
      </c>
      <c r="E29" s="128" t="s">
        <v>18</v>
      </c>
      <c r="F29" s="191">
        <v>2000000</v>
      </c>
      <c r="G29" s="189">
        <v>2000000</v>
      </c>
      <c r="H29" s="189">
        <v>2000000</v>
      </c>
      <c r="I29" s="189">
        <v>2000000</v>
      </c>
      <c r="J29" s="189">
        <v>2000000</v>
      </c>
      <c r="K29" s="189">
        <v>2000000</v>
      </c>
      <c r="L29" s="189">
        <v>2000000</v>
      </c>
      <c r="M29" s="189">
        <v>2000000</v>
      </c>
      <c r="N29" s="189">
        <v>2000000</v>
      </c>
      <c r="O29" s="189">
        <v>2000000</v>
      </c>
      <c r="P29" s="189">
        <v>2000000</v>
      </c>
      <c r="Q29" s="158">
        <v>2000000</v>
      </c>
      <c r="R29" s="112">
        <f t="shared" si="3"/>
        <v>24000000</v>
      </c>
      <c r="S29" s="113">
        <f t="shared" si="0"/>
        <v>2000000</v>
      </c>
      <c r="T29" s="211">
        <f>SUM(R29:S31)</f>
        <v>31450000</v>
      </c>
      <c r="V29" s="20"/>
    </row>
    <row r="30" spans="1:24" s="4" customFormat="1" ht="21.95" customHeight="1" thickBot="1" x14ac:dyDescent="0.2">
      <c r="A30" s="213"/>
      <c r="B30" s="222"/>
      <c r="C30" s="225"/>
      <c r="D30" s="139">
        <v>131</v>
      </c>
      <c r="E30" s="128" t="s">
        <v>24</v>
      </c>
      <c r="F30" s="183">
        <v>50000</v>
      </c>
      <c r="G30" s="184">
        <v>50000</v>
      </c>
      <c r="H30" s="184">
        <v>50000</v>
      </c>
      <c r="I30" s="184">
        <v>50000</v>
      </c>
      <c r="J30" s="184">
        <v>50000</v>
      </c>
      <c r="K30" s="184"/>
      <c r="L30" s="184"/>
      <c r="M30" s="184"/>
      <c r="N30" s="184"/>
      <c r="O30" s="184">
        <v>0</v>
      </c>
      <c r="P30" s="184"/>
      <c r="Q30" s="99"/>
      <c r="R30" s="114">
        <f t="shared" si="3"/>
        <v>250000</v>
      </c>
      <c r="S30" s="118">
        <v>0</v>
      </c>
      <c r="T30" s="211"/>
      <c r="V30" s="20"/>
    </row>
    <row r="31" spans="1:24" s="4" customFormat="1" ht="21.95" customHeight="1" thickBot="1" x14ac:dyDescent="0.2">
      <c r="A31" s="213"/>
      <c r="B31" s="222"/>
      <c r="C31" s="225"/>
      <c r="D31" s="139">
        <v>133</v>
      </c>
      <c r="E31" s="128" t="s">
        <v>92</v>
      </c>
      <c r="F31" s="180">
        <v>400000</v>
      </c>
      <c r="G31" s="181">
        <v>400000</v>
      </c>
      <c r="H31" s="181">
        <v>400000</v>
      </c>
      <c r="I31" s="181">
        <v>400000</v>
      </c>
      <c r="J31" s="181">
        <v>400000</v>
      </c>
      <c r="K31" s="181">
        <v>400000</v>
      </c>
      <c r="L31" s="181">
        <v>400000</v>
      </c>
      <c r="M31" s="181">
        <v>400000</v>
      </c>
      <c r="N31" s="181">
        <v>400000</v>
      </c>
      <c r="O31" s="181">
        <v>400000</v>
      </c>
      <c r="P31" s="181">
        <v>400000</v>
      </c>
      <c r="Q31" s="163">
        <v>400000</v>
      </c>
      <c r="R31" s="110">
        <f t="shared" si="3"/>
        <v>4800000</v>
      </c>
      <c r="S31" s="116">
        <f t="shared" si="0"/>
        <v>400000</v>
      </c>
      <c r="T31" s="227"/>
      <c r="V31" s="20"/>
    </row>
    <row r="32" spans="1:24" s="4" customFormat="1" ht="21.95" customHeight="1" thickBot="1" x14ac:dyDescent="0.2">
      <c r="A32" s="212">
        <v>8</v>
      </c>
      <c r="B32" s="221">
        <v>2670648</v>
      </c>
      <c r="C32" s="224" t="s">
        <v>43</v>
      </c>
      <c r="D32" s="125">
        <v>111</v>
      </c>
      <c r="E32" s="126" t="s">
        <v>18</v>
      </c>
      <c r="F32" s="176">
        <v>2000000</v>
      </c>
      <c r="G32" s="177">
        <v>2000000</v>
      </c>
      <c r="H32" s="177">
        <v>2000000</v>
      </c>
      <c r="I32" s="177">
        <v>2000000</v>
      </c>
      <c r="J32" s="177">
        <v>2000000</v>
      </c>
      <c r="K32" s="177">
        <v>2000000</v>
      </c>
      <c r="L32" s="177">
        <v>2000000</v>
      </c>
      <c r="M32" s="177">
        <v>2000000</v>
      </c>
      <c r="N32" s="177">
        <v>2000000</v>
      </c>
      <c r="O32" s="177">
        <v>2000000</v>
      </c>
      <c r="P32" s="177">
        <v>2000000</v>
      </c>
      <c r="Q32" s="103">
        <v>2000000</v>
      </c>
      <c r="R32" s="106">
        <f t="shared" si="3"/>
        <v>24000000</v>
      </c>
      <c r="S32" s="107">
        <f t="shared" si="0"/>
        <v>2000000</v>
      </c>
      <c r="T32" s="227">
        <f>SUM(R32:S33)</f>
        <v>26600000</v>
      </c>
      <c r="V32" s="20"/>
    </row>
    <row r="33" spans="1:22" s="4" customFormat="1" ht="21.95" customHeight="1" thickBot="1" x14ac:dyDescent="0.2">
      <c r="A33" s="214"/>
      <c r="B33" s="223"/>
      <c r="C33" s="226"/>
      <c r="D33" s="135">
        <v>131</v>
      </c>
      <c r="E33" s="142" t="s">
        <v>24</v>
      </c>
      <c r="F33" s="180">
        <v>50000</v>
      </c>
      <c r="G33" s="181">
        <v>50000</v>
      </c>
      <c r="H33" s="181">
        <v>50000</v>
      </c>
      <c r="I33" s="181">
        <v>50000</v>
      </c>
      <c r="J33" s="181">
        <v>50000</v>
      </c>
      <c r="K33" s="181">
        <v>50000</v>
      </c>
      <c r="L33" s="181">
        <v>50000</v>
      </c>
      <c r="M33" s="181">
        <v>50000</v>
      </c>
      <c r="N33" s="181">
        <v>50000</v>
      </c>
      <c r="O33" s="192">
        <v>50000</v>
      </c>
      <c r="P33" s="192">
        <v>50000</v>
      </c>
      <c r="Q33" s="164">
        <v>50000</v>
      </c>
      <c r="R33" s="117">
        <f t="shared" si="3"/>
        <v>600000</v>
      </c>
      <c r="S33" s="116">
        <v>0</v>
      </c>
      <c r="T33" s="227"/>
      <c r="V33" s="20"/>
    </row>
    <row r="34" spans="1:22" s="4" customFormat="1" ht="21.95" customHeight="1" thickBot="1" x14ac:dyDescent="0.2">
      <c r="A34" s="212">
        <v>9</v>
      </c>
      <c r="B34" s="221">
        <v>6326259</v>
      </c>
      <c r="C34" s="224" t="s">
        <v>89</v>
      </c>
      <c r="D34" s="125">
        <v>111</v>
      </c>
      <c r="E34" s="126" t="s">
        <v>18</v>
      </c>
      <c r="F34" s="176">
        <v>1700000</v>
      </c>
      <c r="G34" s="177">
        <v>1700000</v>
      </c>
      <c r="H34" s="177">
        <v>1700000</v>
      </c>
      <c r="I34" s="177">
        <v>1700000</v>
      </c>
      <c r="J34" s="177">
        <v>1700000</v>
      </c>
      <c r="K34" s="177">
        <v>1700000</v>
      </c>
      <c r="L34" s="177">
        <v>1700000</v>
      </c>
      <c r="M34" s="177">
        <v>1700000</v>
      </c>
      <c r="N34" s="177">
        <v>1700000</v>
      </c>
      <c r="O34" s="177">
        <v>1700000</v>
      </c>
      <c r="P34" s="177">
        <v>1700000</v>
      </c>
      <c r="Q34" s="103">
        <v>1700000</v>
      </c>
      <c r="R34" s="106">
        <f>SUM(F34:Q34)</f>
        <v>20400000</v>
      </c>
      <c r="S34" s="107">
        <f t="shared" si="0"/>
        <v>1700000</v>
      </c>
      <c r="T34" s="227">
        <f>SUM(R34:S36)</f>
        <v>29200000</v>
      </c>
      <c r="V34" s="20"/>
    </row>
    <row r="35" spans="1:22" s="4" customFormat="1" ht="21.95" customHeight="1" thickBot="1" x14ac:dyDescent="0.2">
      <c r="A35" s="213"/>
      <c r="B35" s="222"/>
      <c r="C35" s="225"/>
      <c r="D35" s="139">
        <v>131</v>
      </c>
      <c r="E35" s="128" t="s">
        <v>24</v>
      </c>
      <c r="F35" s="191">
        <v>50000</v>
      </c>
      <c r="G35" s="189">
        <v>50000</v>
      </c>
      <c r="H35" s="189">
        <v>50000</v>
      </c>
      <c r="I35" s="189">
        <v>50000</v>
      </c>
      <c r="J35" s="189">
        <v>50000</v>
      </c>
      <c r="K35" s="189">
        <v>50000</v>
      </c>
      <c r="L35" s="189">
        <v>50000</v>
      </c>
      <c r="M35" s="189">
        <v>50000</v>
      </c>
      <c r="N35" s="189">
        <v>50000</v>
      </c>
      <c r="O35" s="189">
        <v>50000</v>
      </c>
      <c r="P35" s="189">
        <v>50000</v>
      </c>
      <c r="Q35" s="158">
        <v>50000</v>
      </c>
      <c r="R35" s="112">
        <f>SUM(F35:Q35)</f>
        <v>600000</v>
      </c>
      <c r="S35" s="113">
        <v>0</v>
      </c>
      <c r="T35" s="211"/>
      <c r="V35" s="20"/>
    </row>
    <row r="36" spans="1:22" s="4" customFormat="1" ht="21.95" customHeight="1" thickBot="1" x14ac:dyDescent="0.2">
      <c r="A36" s="214"/>
      <c r="B36" s="223"/>
      <c r="C36" s="226"/>
      <c r="D36" s="135">
        <v>133</v>
      </c>
      <c r="E36" s="142" t="s">
        <v>92</v>
      </c>
      <c r="F36" s="180">
        <v>500000</v>
      </c>
      <c r="G36" s="181">
        <v>500000</v>
      </c>
      <c r="H36" s="181">
        <v>500000</v>
      </c>
      <c r="I36" s="181">
        <v>500000</v>
      </c>
      <c r="J36" s="181">
        <v>500000</v>
      </c>
      <c r="K36" s="181">
        <v>500000</v>
      </c>
      <c r="L36" s="182">
        <v>500000</v>
      </c>
      <c r="M36" s="181">
        <v>500000</v>
      </c>
      <c r="N36" s="181">
        <v>500000</v>
      </c>
      <c r="O36" s="181">
        <v>500000</v>
      </c>
      <c r="P36" s="181">
        <v>500000</v>
      </c>
      <c r="Q36" s="165">
        <v>500000</v>
      </c>
      <c r="R36" s="117">
        <f>SUM(F36:Q36)</f>
        <v>6000000</v>
      </c>
      <c r="S36" s="116">
        <f t="shared" si="0"/>
        <v>500000</v>
      </c>
      <c r="T36" s="227"/>
      <c r="V36" s="20"/>
    </row>
    <row r="37" spans="1:22" s="4" customFormat="1" ht="21.95" customHeight="1" thickBot="1" x14ac:dyDescent="0.2">
      <c r="A37" s="213">
        <v>10</v>
      </c>
      <c r="B37" s="213">
        <v>5083245</v>
      </c>
      <c r="C37" s="225" t="s">
        <v>44</v>
      </c>
      <c r="D37" s="139">
        <v>111</v>
      </c>
      <c r="E37" s="128" t="s">
        <v>18</v>
      </c>
      <c r="F37" s="183">
        <v>1600000</v>
      </c>
      <c r="G37" s="193">
        <v>1600000</v>
      </c>
      <c r="H37" s="193">
        <v>1600000</v>
      </c>
      <c r="I37" s="193">
        <v>1600000</v>
      </c>
      <c r="J37" s="193">
        <v>1600000</v>
      </c>
      <c r="K37" s="193">
        <v>1600000</v>
      </c>
      <c r="L37" s="193">
        <v>1600000</v>
      </c>
      <c r="M37" s="193">
        <v>1600000</v>
      </c>
      <c r="N37" s="193">
        <v>1600000</v>
      </c>
      <c r="O37" s="193">
        <v>1600000</v>
      </c>
      <c r="P37" s="193">
        <v>1600000</v>
      </c>
      <c r="Q37" s="104">
        <v>1600000</v>
      </c>
      <c r="R37" s="112">
        <f t="shared" ref="R37:R42" si="4">SUM(F37:Q37)</f>
        <v>19200000</v>
      </c>
      <c r="S37" s="113">
        <f t="shared" si="0"/>
        <v>1600000</v>
      </c>
      <c r="T37" s="211">
        <f>SUM(R37:S38)</f>
        <v>21400000</v>
      </c>
      <c r="V37" s="20"/>
    </row>
    <row r="38" spans="1:22" s="4" customFormat="1" ht="21.95" customHeight="1" thickBot="1" x14ac:dyDescent="0.2">
      <c r="A38" s="214"/>
      <c r="B38" s="213"/>
      <c r="C38" s="226"/>
      <c r="D38" s="141">
        <v>131</v>
      </c>
      <c r="E38" s="136" t="s">
        <v>24</v>
      </c>
      <c r="F38" s="180">
        <v>50000</v>
      </c>
      <c r="G38" s="181">
        <v>50000</v>
      </c>
      <c r="H38" s="181">
        <v>50000</v>
      </c>
      <c r="I38" s="181">
        <v>50000</v>
      </c>
      <c r="J38" s="181">
        <v>50000</v>
      </c>
      <c r="K38" s="181">
        <v>50000</v>
      </c>
      <c r="L38" s="181">
        <v>50000</v>
      </c>
      <c r="M38" s="181">
        <v>50000</v>
      </c>
      <c r="N38" s="181">
        <v>50000</v>
      </c>
      <c r="O38" s="181">
        <v>50000</v>
      </c>
      <c r="P38" s="181">
        <v>50000</v>
      </c>
      <c r="Q38" s="165">
        <v>50000</v>
      </c>
      <c r="R38" s="110">
        <f t="shared" si="4"/>
        <v>600000</v>
      </c>
      <c r="S38" s="116">
        <v>0</v>
      </c>
      <c r="T38" s="227"/>
      <c r="V38" s="20"/>
    </row>
    <row r="39" spans="1:22" s="4" customFormat="1" ht="21.95" customHeight="1" thickBot="1" x14ac:dyDescent="0.2">
      <c r="A39" s="236">
        <v>11</v>
      </c>
      <c r="B39" s="238">
        <v>2250027</v>
      </c>
      <c r="C39" s="252" t="s">
        <v>70</v>
      </c>
      <c r="D39" s="125">
        <v>111</v>
      </c>
      <c r="E39" s="126" t="s">
        <v>18</v>
      </c>
      <c r="F39" s="176">
        <v>2000000</v>
      </c>
      <c r="G39" s="177">
        <v>2000000</v>
      </c>
      <c r="H39" s="177">
        <v>2000000</v>
      </c>
      <c r="I39" s="177">
        <v>2000000</v>
      </c>
      <c r="J39" s="177">
        <v>2000000</v>
      </c>
      <c r="K39" s="177">
        <v>2000000</v>
      </c>
      <c r="L39" s="177">
        <v>2000000</v>
      </c>
      <c r="M39" s="177">
        <v>2000000</v>
      </c>
      <c r="N39" s="177">
        <v>2000000</v>
      </c>
      <c r="O39" s="177">
        <v>2000000</v>
      </c>
      <c r="P39" s="177">
        <v>2000000</v>
      </c>
      <c r="Q39" s="103">
        <v>2000000</v>
      </c>
      <c r="R39" s="106">
        <f t="shared" si="4"/>
        <v>24000000</v>
      </c>
      <c r="S39" s="107">
        <f t="shared" si="0"/>
        <v>2000000</v>
      </c>
      <c r="T39" s="227">
        <f>SUM(R39:S40)</f>
        <v>26150000</v>
      </c>
      <c r="V39" s="20"/>
    </row>
    <row r="40" spans="1:22" s="4" customFormat="1" ht="21.95" customHeight="1" thickBot="1" x14ac:dyDescent="0.2">
      <c r="A40" s="237"/>
      <c r="B40" s="239"/>
      <c r="C40" s="253"/>
      <c r="D40" s="135">
        <v>131</v>
      </c>
      <c r="E40" s="142" t="s">
        <v>24</v>
      </c>
      <c r="F40" s="188">
        <v>50000</v>
      </c>
      <c r="G40" s="192">
        <v>50000</v>
      </c>
      <c r="H40" s="192">
        <v>50000</v>
      </c>
      <c r="I40" s="192"/>
      <c r="J40" s="192">
        <v>0</v>
      </c>
      <c r="K40" s="192"/>
      <c r="L40" s="192"/>
      <c r="M40" s="192"/>
      <c r="N40" s="192"/>
      <c r="O40" s="192"/>
      <c r="P40" s="192"/>
      <c r="Q40" s="166"/>
      <c r="R40" s="117">
        <f t="shared" si="4"/>
        <v>150000</v>
      </c>
      <c r="S40" s="116">
        <v>0</v>
      </c>
      <c r="T40" s="227"/>
      <c r="V40" s="20"/>
    </row>
    <row r="41" spans="1:22" s="4" customFormat="1" ht="21.95" customHeight="1" thickBot="1" x14ac:dyDescent="0.2">
      <c r="A41" s="236">
        <v>12</v>
      </c>
      <c r="B41" s="257">
        <v>3570597</v>
      </c>
      <c r="C41" s="224" t="s">
        <v>45</v>
      </c>
      <c r="D41" s="125">
        <v>111</v>
      </c>
      <c r="E41" s="126" t="s">
        <v>18</v>
      </c>
      <c r="F41" s="176">
        <v>2000000</v>
      </c>
      <c r="G41" s="177">
        <v>2000000</v>
      </c>
      <c r="H41" s="177">
        <v>2000000</v>
      </c>
      <c r="I41" s="177">
        <v>2000000</v>
      </c>
      <c r="J41" s="177">
        <v>2000000</v>
      </c>
      <c r="K41" s="177">
        <v>2000000</v>
      </c>
      <c r="L41" s="177">
        <v>2000000</v>
      </c>
      <c r="M41" s="177">
        <v>2000000</v>
      </c>
      <c r="N41" s="177">
        <v>2000000</v>
      </c>
      <c r="O41" s="177">
        <v>2000000</v>
      </c>
      <c r="P41" s="177">
        <v>2000000</v>
      </c>
      <c r="Q41" s="103">
        <v>2000000</v>
      </c>
      <c r="R41" s="106">
        <f t="shared" si="4"/>
        <v>24000000</v>
      </c>
      <c r="S41" s="107">
        <f t="shared" si="0"/>
        <v>2000000</v>
      </c>
      <c r="T41" s="227">
        <f>SUM(R41:S42)</f>
        <v>27150000</v>
      </c>
      <c r="V41" s="20"/>
    </row>
    <row r="42" spans="1:22" s="4" customFormat="1" ht="21.95" customHeight="1" thickBot="1" x14ac:dyDescent="0.2">
      <c r="A42" s="237"/>
      <c r="B42" s="237"/>
      <c r="C42" s="226"/>
      <c r="D42" s="135">
        <v>131</v>
      </c>
      <c r="E42" s="142" t="s">
        <v>24</v>
      </c>
      <c r="F42" s="180">
        <v>100000</v>
      </c>
      <c r="G42" s="181">
        <v>100000</v>
      </c>
      <c r="H42" s="181">
        <v>50000</v>
      </c>
      <c r="I42" s="181">
        <v>100000</v>
      </c>
      <c r="J42" s="181">
        <v>100000</v>
      </c>
      <c r="K42" s="181">
        <v>100000</v>
      </c>
      <c r="L42" s="181">
        <v>100000</v>
      </c>
      <c r="M42" s="181">
        <v>100000</v>
      </c>
      <c r="N42" s="181">
        <v>100000</v>
      </c>
      <c r="O42" s="181">
        <v>100000</v>
      </c>
      <c r="P42" s="181">
        <v>100000</v>
      </c>
      <c r="Q42" s="165">
        <v>100000</v>
      </c>
      <c r="R42" s="117">
        <f t="shared" si="4"/>
        <v>1150000</v>
      </c>
      <c r="S42" s="116">
        <v>0</v>
      </c>
      <c r="T42" s="227"/>
      <c r="V42" s="20"/>
    </row>
    <row r="43" spans="1:22" s="4" customFormat="1" ht="21.95" customHeight="1" thickBot="1" x14ac:dyDescent="0.2">
      <c r="A43" s="212">
        <v>13</v>
      </c>
      <c r="B43" s="221">
        <v>1829375</v>
      </c>
      <c r="C43" s="224" t="s">
        <v>90</v>
      </c>
      <c r="D43" s="125">
        <v>111</v>
      </c>
      <c r="E43" s="126" t="s">
        <v>18</v>
      </c>
      <c r="F43" s="176">
        <v>1300000</v>
      </c>
      <c r="G43" s="177">
        <v>1300000</v>
      </c>
      <c r="H43" s="177">
        <v>1300000</v>
      </c>
      <c r="I43" s="177">
        <v>1300000</v>
      </c>
      <c r="J43" s="177">
        <v>1300000</v>
      </c>
      <c r="K43" s="177">
        <v>1300000</v>
      </c>
      <c r="L43" s="177">
        <v>1300000</v>
      </c>
      <c r="M43" s="177">
        <v>1300000</v>
      </c>
      <c r="N43" s="177">
        <v>1300000</v>
      </c>
      <c r="O43" s="177">
        <v>1300000</v>
      </c>
      <c r="P43" s="177">
        <v>1300000</v>
      </c>
      <c r="Q43" s="103">
        <v>1300000</v>
      </c>
      <c r="R43" s="106">
        <f t="shared" ref="R43:R55" si="5">SUM(F43:Q43)</f>
        <v>15600000</v>
      </c>
      <c r="S43" s="107">
        <f t="shared" si="0"/>
        <v>1300000</v>
      </c>
      <c r="T43" s="227">
        <f>SUM(R43:S44)</f>
        <v>16900000</v>
      </c>
      <c r="V43" s="20"/>
    </row>
    <row r="44" spans="1:22" s="4" customFormat="1" ht="21.95" customHeight="1" thickBot="1" x14ac:dyDescent="0.2">
      <c r="A44" s="214"/>
      <c r="B44" s="223"/>
      <c r="C44" s="226"/>
      <c r="D44" s="135">
        <v>131</v>
      </c>
      <c r="E44" s="142" t="s">
        <v>24</v>
      </c>
      <c r="F44" s="180"/>
      <c r="G44" s="181"/>
      <c r="H44" s="181"/>
      <c r="I44" s="181"/>
      <c r="J44" s="181">
        <v>0</v>
      </c>
      <c r="K44" s="181"/>
      <c r="L44" s="181"/>
      <c r="M44" s="181"/>
      <c r="N44" s="181"/>
      <c r="O44" s="181"/>
      <c r="P44" s="181"/>
      <c r="Q44" s="162"/>
      <c r="R44" s="117">
        <f t="shared" si="5"/>
        <v>0</v>
      </c>
      <c r="S44" s="116">
        <f t="shared" si="0"/>
        <v>0</v>
      </c>
      <c r="T44" s="227"/>
      <c r="V44" s="20"/>
    </row>
    <row r="45" spans="1:22" s="4" customFormat="1" ht="21.95" customHeight="1" thickBot="1" x14ac:dyDescent="0.2">
      <c r="A45" s="213">
        <v>14</v>
      </c>
      <c r="B45" s="213">
        <v>1988442</v>
      </c>
      <c r="C45" s="255" t="s">
        <v>46</v>
      </c>
      <c r="D45" s="139">
        <v>111</v>
      </c>
      <c r="E45" s="128" t="s">
        <v>18</v>
      </c>
      <c r="F45" s="191">
        <v>1600000</v>
      </c>
      <c r="G45" s="189">
        <v>1600000</v>
      </c>
      <c r="H45" s="189">
        <v>1600000</v>
      </c>
      <c r="I45" s="189">
        <v>1600000</v>
      </c>
      <c r="J45" s="189">
        <v>1600000</v>
      </c>
      <c r="K45" s="189">
        <v>1600000</v>
      </c>
      <c r="L45" s="189">
        <v>1600000</v>
      </c>
      <c r="M45" s="189">
        <v>1600000</v>
      </c>
      <c r="N45" s="189">
        <v>1600000</v>
      </c>
      <c r="O45" s="189">
        <v>1600000</v>
      </c>
      <c r="P45" s="189">
        <v>1600000</v>
      </c>
      <c r="Q45" s="158">
        <v>1600000</v>
      </c>
      <c r="R45" s="112">
        <f t="shared" si="5"/>
        <v>19200000</v>
      </c>
      <c r="S45" s="113">
        <f t="shared" si="0"/>
        <v>1600000</v>
      </c>
      <c r="T45" s="211">
        <f>SUM(R45:S46)</f>
        <v>21400000</v>
      </c>
      <c r="V45" s="20"/>
    </row>
    <row r="46" spans="1:22" s="4" customFormat="1" ht="21.95" customHeight="1" thickBot="1" x14ac:dyDescent="0.2">
      <c r="A46" s="213"/>
      <c r="B46" s="213"/>
      <c r="C46" s="255"/>
      <c r="D46" s="139">
        <v>131</v>
      </c>
      <c r="E46" s="128" t="s">
        <v>24</v>
      </c>
      <c r="F46" s="180">
        <v>50000</v>
      </c>
      <c r="G46" s="181">
        <v>50000</v>
      </c>
      <c r="H46" s="181">
        <v>50000</v>
      </c>
      <c r="I46" s="181">
        <v>50000</v>
      </c>
      <c r="J46" s="181">
        <v>50000</v>
      </c>
      <c r="K46" s="181">
        <v>50000</v>
      </c>
      <c r="L46" s="181">
        <v>50000</v>
      </c>
      <c r="M46" s="181">
        <v>50000</v>
      </c>
      <c r="N46" s="181">
        <v>50000</v>
      </c>
      <c r="O46" s="181">
        <v>50000</v>
      </c>
      <c r="P46" s="181">
        <v>50000</v>
      </c>
      <c r="Q46" s="162">
        <v>50000</v>
      </c>
      <c r="R46" s="110">
        <f t="shared" si="5"/>
        <v>600000</v>
      </c>
      <c r="S46" s="116">
        <v>0</v>
      </c>
      <c r="T46" s="227"/>
      <c r="V46" s="20"/>
    </row>
    <row r="47" spans="1:22" s="4" customFormat="1" ht="21.95" customHeight="1" thickBot="1" x14ac:dyDescent="0.2">
      <c r="A47" s="212">
        <v>15</v>
      </c>
      <c r="B47" s="234">
        <v>3947643</v>
      </c>
      <c r="C47" s="224" t="s">
        <v>91</v>
      </c>
      <c r="D47" s="125">
        <v>111</v>
      </c>
      <c r="E47" s="126" t="s">
        <v>18</v>
      </c>
      <c r="F47" s="191">
        <v>1700000</v>
      </c>
      <c r="G47" s="194">
        <v>1700000</v>
      </c>
      <c r="H47" s="194">
        <v>1700000</v>
      </c>
      <c r="I47" s="194">
        <v>1700000</v>
      </c>
      <c r="J47" s="194">
        <v>1700000</v>
      </c>
      <c r="K47" s="194">
        <v>1700000</v>
      </c>
      <c r="L47" s="194">
        <v>1700000</v>
      </c>
      <c r="M47" s="194">
        <v>1700000</v>
      </c>
      <c r="N47" s="194">
        <v>1700000</v>
      </c>
      <c r="O47" s="194">
        <v>1700000</v>
      </c>
      <c r="P47" s="194">
        <v>1700000</v>
      </c>
      <c r="Q47" s="167">
        <v>1700000</v>
      </c>
      <c r="R47" s="112">
        <f t="shared" si="5"/>
        <v>20400000</v>
      </c>
      <c r="S47" s="113">
        <f t="shared" si="0"/>
        <v>1700000</v>
      </c>
      <c r="T47" s="227">
        <f>SUM(R47:S49)</f>
        <v>27900000</v>
      </c>
      <c r="V47" s="20"/>
    </row>
    <row r="48" spans="1:22" s="4" customFormat="1" ht="21.95" customHeight="1" thickBot="1" x14ac:dyDescent="0.2">
      <c r="A48" s="213"/>
      <c r="B48" s="235"/>
      <c r="C48" s="225"/>
      <c r="D48" s="139">
        <v>131</v>
      </c>
      <c r="E48" s="128" t="s">
        <v>24</v>
      </c>
      <c r="F48" s="178">
        <v>50000</v>
      </c>
      <c r="G48" s="179">
        <v>50000</v>
      </c>
      <c r="H48" s="195">
        <v>50000</v>
      </c>
      <c r="I48" s="179">
        <v>50000</v>
      </c>
      <c r="J48" s="179">
        <v>50000</v>
      </c>
      <c r="K48" s="179">
        <v>50000</v>
      </c>
      <c r="L48" s="179">
        <v>50000</v>
      </c>
      <c r="M48" s="179">
        <v>50000</v>
      </c>
      <c r="N48" s="179">
        <v>50000</v>
      </c>
      <c r="O48" s="179">
        <v>50000</v>
      </c>
      <c r="P48" s="179">
        <v>50000</v>
      </c>
      <c r="Q48" s="159">
        <v>50000</v>
      </c>
      <c r="R48" s="112">
        <f t="shared" si="5"/>
        <v>600000</v>
      </c>
      <c r="S48" s="109">
        <v>0</v>
      </c>
      <c r="T48" s="227"/>
      <c r="V48" s="20"/>
    </row>
    <row r="49" spans="1:22" s="4" customFormat="1" ht="21.95" customHeight="1" thickBot="1" x14ac:dyDescent="0.2">
      <c r="A49" s="213"/>
      <c r="B49" s="235"/>
      <c r="C49" s="225"/>
      <c r="D49" s="144">
        <v>133</v>
      </c>
      <c r="E49" s="145" t="s">
        <v>92</v>
      </c>
      <c r="F49" s="186">
        <v>400000</v>
      </c>
      <c r="G49" s="185">
        <v>400000</v>
      </c>
      <c r="H49" s="185">
        <v>400000</v>
      </c>
      <c r="I49" s="185">
        <v>400000</v>
      </c>
      <c r="J49" s="185">
        <v>400000</v>
      </c>
      <c r="K49" s="185">
        <v>400000</v>
      </c>
      <c r="L49" s="185">
        <v>400000</v>
      </c>
      <c r="M49" s="185">
        <v>400000</v>
      </c>
      <c r="N49" s="185">
        <v>400000</v>
      </c>
      <c r="O49" s="196">
        <v>400000</v>
      </c>
      <c r="P49" s="196">
        <v>400000</v>
      </c>
      <c r="Q49" s="168">
        <v>400000</v>
      </c>
      <c r="R49" s="114">
        <f t="shared" si="5"/>
        <v>4800000</v>
      </c>
      <c r="S49" s="115">
        <f t="shared" si="0"/>
        <v>400000</v>
      </c>
      <c r="T49" s="209"/>
      <c r="V49" s="20"/>
    </row>
    <row r="50" spans="1:22" s="4" customFormat="1" ht="21.95" customHeight="1" thickBot="1" x14ac:dyDescent="0.2">
      <c r="A50" s="212">
        <v>16</v>
      </c>
      <c r="B50" s="234">
        <v>4904247</v>
      </c>
      <c r="C50" s="224" t="s">
        <v>50</v>
      </c>
      <c r="D50" s="125">
        <v>111</v>
      </c>
      <c r="E50" s="126" t="s">
        <v>18</v>
      </c>
      <c r="F50" s="176">
        <v>1600000</v>
      </c>
      <c r="G50" s="177">
        <v>1600000</v>
      </c>
      <c r="H50" s="177">
        <v>1600000</v>
      </c>
      <c r="I50" s="177">
        <v>1600000</v>
      </c>
      <c r="J50" s="177">
        <v>1600000</v>
      </c>
      <c r="K50" s="177">
        <v>1600000</v>
      </c>
      <c r="L50" s="177">
        <v>1600000</v>
      </c>
      <c r="M50" s="177">
        <v>1600000</v>
      </c>
      <c r="N50" s="177">
        <v>1600000</v>
      </c>
      <c r="O50" s="205">
        <v>1600000</v>
      </c>
      <c r="P50" s="205">
        <v>1600000</v>
      </c>
      <c r="Q50" s="205">
        <v>1600000</v>
      </c>
      <c r="R50" s="106">
        <f t="shared" si="5"/>
        <v>19200000</v>
      </c>
      <c r="S50" s="107">
        <f t="shared" si="0"/>
        <v>1600000</v>
      </c>
      <c r="T50" s="227">
        <f>SUM(R50:S52)</f>
        <v>20800000</v>
      </c>
      <c r="V50" s="20"/>
    </row>
    <row r="51" spans="1:22" s="4" customFormat="1" ht="21.95" customHeight="1" thickBot="1" x14ac:dyDescent="0.2">
      <c r="A51" s="213"/>
      <c r="B51" s="235"/>
      <c r="C51" s="225"/>
      <c r="D51" s="139">
        <v>131</v>
      </c>
      <c r="E51" s="128" t="s">
        <v>24</v>
      </c>
      <c r="F51" s="178"/>
      <c r="G51" s="179"/>
      <c r="H51" s="179"/>
      <c r="I51" s="179"/>
      <c r="J51" s="179">
        <v>0</v>
      </c>
      <c r="K51" s="179"/>
      <c r="L51" s="179"/>
      <c r="M51" s="179"/>
      <c r="N51" s="179"/>
      <c r="O51" s="206"/>
      <c r="P51" s="206"/>
      <c r="Q51" s="206"/>
      <c r="R51" s="108">
        <f t="shared" si="5"/>
        <v>0</v>
      </c>
      <c r="S51" s="109">
        <f t="shared" si="0"/>
        <v>0</v>
      </c>
      <c r="T51" s="227"/>
      <c r="V51" s="20"/>
    </row>
    <row r="52" spans="1:22" s="4" customFormat="1" ht="21.95" customHeight="1" thickBot="1" x14ac:dyDescent="0.2">
      <c r="A52" s="214"/>
      <c r="B52" s="258"/>
      <c r="C52" s="226"/>
      <c r="D52" s="144">
        <v>133</v>
      </c>
      <c r="E52" s="145" t="s">
        <v>92</v>
      </c>
      <c r="F52" s="180"/>
      <c r="G52" s="181"/>
      <c r="H52" s="181"/>
      <c r="I52" s="181"/>
      <c r="J52" s="181"/>
      <c r="K52" s="181"/>
      <c r="L52" s="181"/>
      <c r="M52" s="181"/>
      <c r="N52" s="181"/>
      <c r="O52" s="207"/>
      <c r="P52" s="207"/>
      <c r="Q52" s="207"/>
      <c r="R52" s="110">
        <f t="shared" si="5"/>
        <v>0</v>
      </c>
      <c r="S52" s="116">
        <f t="shared" si="0"/>
        <v>0</v>
      </c>
      <c r="T52" s="209"/>
      <c r="V52" s="20"/>
    </row>
    <row r="53" spans="1:22" s="4" customFormat="1" ht="21.95" customHeight="1" thickBot="1" x14ac:dyDescent="0.2">
      <c r="A53" s="212">
        <v>17</v>
      </c>
      <c r="B53" s="234">
        <v>4160025</v>
      </c>
      <c r="C53" s="224" t="s">
        <v>73</v>
      </c>
      <c r="D53" s="125">
        <v>111</v>
      </c>
      <c r="E53" s="126" t="s">
        <v>18</v>
      </c>
      <c r="F53" s="176">
        <v>1500000</v>
      </c>
      <c r="G53" s="177">
        <v>1500000</v>
      </c>
      <c r="H53" s="177">
        <v>1500000</v>
      </c>
      <c r="I53" s="177">
        <v>1500000</v>
      </c>
      <c r="J53" s="177">
        <v>1500000</v>
      </c>
      <c r="K53" s="177">
        <v>1500000</v>
      </c>
      <c r="L53" s="177">
        <v>1500000</v>
      </c>
      <c r="M53" s="177">
        <v>1500000</v>
      </c>
      <c r="N53" s="177">
        <v>1500000</v>
      </c>
      <c r="O53" s="205">
        <v>1500000</v>
      </c>
      <c r="P53" s="205">
        <v>1500000</v>
      </c>
      <c r="Q53" s="205">
        <v>1500000</v>
      </c>
      <c r="R53" s="106">
        <f t="shared" si="5"/>
        <v>18000000</v>
      </c>
      <c r="S53" s="107">
        <f t="shared" si="0"/>
        <v>1500000</v>
      </c>
      <c r="T53" s="227">
        <f>SUM(R53:S55)</f>
        <v>26912000</v>
      </c>
      <c r="V53" s="20"/>
    </row>
    <row r="54" spans="1:22" s="4" customFormat="1" ht="21.95" customHeight="1" thickBot="1" x14ac:dyDescent="0.2">
      <c r="A54" s="213"/>
      <c r="B54" s="235"/>
      <c r="C54" s="225"/>
      <c r="D54" s="129">
        <v>135</v>
      </c>
      <c r="E54" s="130" t="s">
        <v>100</v>
      </c>
      <c r="F54" s="178">
        <v>400000</v>
      </c>
      <c r="G54" s="179">
        <v>400000</v>
      </c>
      <c r="H54" s="179">
        <v>400000</v>
      </c>
      <c r="I54" s="179">
        <v>400000</v>
      </c>
      <c r="J54" s="179">
        <v>400000</v>
      </c>
      <c r="K54" s="179">
        <v>400000</v>
      </c>
      <c r="L54" s="179">
        <v>400000</v>
      </c>
      <c r="M54" s="179">
        <v>400000</v>
      </c>
      <c r="N54" s="179">
        <v>400000</v>
      </c>
      <c r="O54" s="206">
        <v>400000</v>
      </c>
      <c r="P54" s="206">
        <v>400000</v>
      </c>
      <c r="Q54" s="206">
        <v>400000</v>
      </c>
      <c r="R54" s="108">
        <f t="shared" si="5"/>
        <v>4800000</v>
      </c>
      <c r="S54" s="109">
        <f t="shared" si="0"/>
        <v>400000</v>
      </c>
      <c r="T54" s="227"/>
      <c r="V54" s="20"/>
    </row>
    <row r="55" spans="1:22" s="4" customFormat="1" ht="21.95" customHeight="1" thickBot="1" x14ac:dyDescent="0.2">
      <c r="A55" s="214"/>
      <c r="B55" s="258"/>
      <c r="C55" s="226"/>
      <c r="D55" s="141">
        <v>232</v>
      </c>
      <c r="E55" s="136" t="s">
        <v>20</v>
      </c>
      <c r="F55" s="180"/>
      <c r="G55" s="181"/>
      <c r="H55" s="181"/>
      <c r="I55" s="181"/>
      <c r="J55" s="181">
        <v>400000</v>
      </c>
      <c r="K55" s="181">
        <v>906000</v>
      </c>
      <c r="L55" s="181"/>
      <c r="M55" s="181"/>
      <c r="N55" s="181"/>
      <c r="O55" s="207">
        <v>906000</v>
      </c>
      <c r="P55" s="207"/>
      <c r="Q55" s="207"/>
      <c r="R55" s="110">
        <f t="shared" si="5"/>
        <v>2212000</v>
      </c>
      <c r="S55" s="116">
        <v>0</v>
      </c>
      <c r="T55" s="209"/>
      <c r="V55" s="20"/>
    </row>
    <row r="56" spans="1:22" s="4" customFormat="1" ht="21.95" customHeight="1" thickBot="1" x14ac:dyDescent="0.2">
      <c r="A56" s="212">
        <v>18</v>
      </c>
      <c r="B56" s="234">
        <v>1990661</v>
      </c>
      <c r="C56" s="224" t="s">
        <v>47</v>
      </c>
      <c r="D56" s="125">
        <v>111</v>
      </c>
      <c r="E56" s="126" t="s">
        <v>18</v>
      </c>
      <c r="F56" s="176">
        <v>3000000</v>
      </c>
      <c r="G56" s="177">
        <v>3000000</v>
      </c>
      <c r="H56" s="177">
        <v>3000000</v>
      </c>
      <c r="I56" s="177">
        <v>3000000</v>
      </c>
      <c r="J56" s="177">
        <v>3000000</v>
      </c>
      <c r="K56" s="177">
        <v>3000000</v>
      </c>
      <c r="L56" s="177">
        <v>3000000</v>
      </c>
      <c r="M56" s="177">
        <v>3000000</v>
      </c>
      <c r="N56" s="177">
        <v>3000000</v>
      </c>
      <c r="O56" s="177">
        <v>3000000</v>
      </c>
      <c r="P56" s="177">
        <v>3000000</v>
      </c>
      <c r="Q56" s="103">
        <v>3000000</v>
      </c>
      <c r="R56" s="106">
        <f t="shared" ref="R56:R62" si="6">SUM(F56:Q56)</f>
        <v>36000000</v>
      </c>
      <c r="S56" s="107">
        <f t="shared" ref="S56:S78" si="7">R56/12</f>
        <v>3000000</v>
      </c>
      <c r="T56" s="227">
        <f>SUM(R56:S58)</f>
        <v>52600000</v>
      </c>
      <c r="V56" s="20"/>
    </row>
    <row r="57" spans="1:22" s="4" customFormat="1" ht="21.95" customHeight="1" thickBot="1" x14ac:dyDescent="0.2">
      <c r="A57" s="213"/>
      <c r="B57" s="235"/>
      <c r="C57" s="225"/>
      <c r="D57" s="139">
        <v>131</v>
      </c>
      <c r="E57" s="128" t="s">
        <v>24</v>
      </c>
      <c r="F57" s="178">
        <v>50000</v>
      </c>
      <c r="G57" s="179">
        <v>50000</v>
      </c>
      <c r="H57" s="179">
        <v>50000</v>
      </c>
      <c r="I57" s="179">
        <v>50000</v>
      </c>
      <c r="J57" s="179">
        <v>50000</v>
      </c>
      <c r="K57" s="179">
        <v>50000</v>
      </c>
      <c r="L57" s="179">
        <v>50000</v>
      </c>
      <c r="M57" s="194">
        <v>50000</v>
      </c>
      <c r="N57" s="194">
        <v>50000</v>
      </c>
      <c r="O57" s="194">
        <v>50000</v>
      </c>
      <c r="P57" s="194">
        <v>50000</v>
      </c>
      <c r="Q57" s="167">
        <v>50000</v>
      </c>
      <c r="R57" s="112">
        <f t="shared" si="6"/>
        <v>600000</v>
      </c>
      <c r="S57" s="109">
        <v>0</v>
      </c>
      <c r="T57" s="227"/>
      <c r="V57" s="20"/>
    </row>
    <row r="58" spans="1:22" s="4" customFormat="1" ht="21.95" customHeight="1" thickBot="1" x14ac:dyDescent="0.2">
      <c r="A58" s="213"/>
      <c r="B58" s="258"/>
      <c r="C58" s="226"/>
      <c r="D58" s="141">
        <v>133</v>
      </c>
      <c r="E58" s="142" t="s">
        <v>92</v>
      </c>
      <c r="F58" s="180">
        <v>1000000</v>
      </c>
      <c r="G58" s="181">
        <v>1000000</v>
      </c>
      <c r="H58" s="181">
        <v>1000000</v>
      </c>
      <c r="I58" s="181">
        <v>1000000</v>
      </c>
      <c r="J58" s="181">
        <v>1000000</v>
      </c>
      <c r="K58" s="181">
        <v>1000000</v>
      </c>
      <c r="L58" s="181">
        <v>1000000</v>
      </c>
      <c r="M58" s="181">
        <v>1000000</v>
      </c>
      <c r="N58" s="181">
        <v>1000000</v>
      </c>
      <c r="O58" s="197">
        <v>1000000</v>
      </c>
      <c r="P58" s="197">
        <v>1000000</v>
      </c>
      <c r="Q58" s="166">
        <v>1000000</v>
      </c>
      <c r="R58" s="117">
        <f t="shared" si="6"/>
        <v>12000000</v>
      </c>
      <c r="S58" s="116">
        <f t="shared" si="7"/>
        <v>1000000</v>
      </c>
      <c r="T58" s="227"/>
      <c r="V58" s="20"/>
    </row>
    <row r="59" spans="1:22" s="4" customFormat="1" ht="21.95" customHeight="1" thickBot="1" x14ac:dyDescent="0.2">
      <c r="A59" s="212">
        <v>19</v>
      </c>
      <c r="B59" s="234">
        <v>3946738</v>
      </c>
      <c r="C59" s="224" t="s">
        <v>48</v>
      </c>
      <c r="D59" s="125">
        <v>111</v>
      </c>
      <c r="E59" s="126" t="s">
        <v>18</v>
      </c>
      <c r="F59" s="176">
        <v>2200000</v>
      </c>
      <c r="G59" s="198">
        <v>2200000</v>
      </c>
      <c r="H59" s="198">
        <v>2200000</v>
      </c>
      <c r="I59" s="198">
        <v>2200000</v>
      </c>
      <c r="J59" s="198">
        <v>2200000</v>
      </c>
      <c r="K59" s="198">
        <v>2200000</v>
      </c>
      <c r="L59" s="198">
        <v>2200000</v>
      </c>
      <c r="M59" s="198">
        <v>2200000</v>
      </c>
      <c r="N59" s="198">
        <v>2200000</v>
      </c>
      <c r="O59" s="198">
        <v>2200000</v>
      </c>
      <c r="P59" s="198">
        <v>2200000</v>
      </c>
      <c r="Q59" s="169">
        <v>2200000</v>
      </c>
      <c r="R59" s="106">
        <f t="shared" si="6"/>
        <v>26400000</v>
      </c>
      <c r="S59" s="107">
        <f t="shared" si="7"/>
        <v>2200000</v>
      </c>
      <c r="T59" s="227">
        <f>SUM(R59:S60)</f>
        <v>35100000</v>
      </c>
      <c r="V59" s="20"/>
    </row>
    <row r="60" spans="1:22" s="4" customFormat="1" ht="21.95" customHeight="1" thickBot="1" x14ac:dyDescent="0.2">
      <c r="A60" s="214"/>
      <c r="B60" s="258"/>
      <c r="C60" s="226"/>
      <c r="D60" s="135">
        <v>133</v>
      </c>
      <c r="E60" s="142" t="s">
        <v>92</v>
      </c>
      <c r="F60" s="180">
        <v>500000</v>
      </c>
      <c r="G60" s="181">
        <v>500000</v>
      </c>
      <c r="H60" s="181">
        <v>500000</v>
      </c>
      <c r="I60" s="181">
        <v>500000</v>
      </c>
      <c r="J60" s="181">
        <v>500000</v>
      </c>
      <c r="K60" s="181">
        <v>500000</v>
      </c>
      <c r="L60" s="181">
        <v>500000</v>
      </c>
      <c r="M60" s="181">
        <v>500000</v>
      </c>
      <c r="N60" s="181">
        <v>500000</v>
      </c>
      <c r="O60" s="181">
        <v>500000</v>
      </c>
      <c r="P60" s="181">
        <v>500000</v>
      </c>
      <c r="Q60" s="165">
        <v>500000</v>
      </c>
      <c r="R60" s="117">
        <f t="shared" si="6"/>
        <v>6000000</v>
      </c>
      <c r="S60" s="116">
        <f t="shared" si="7"/>
        <v>500000</v>
      </c>
      <c r="T60" s="227"/>
      <c r="V60" s="20"/>
    </row>
    <row r="61" spans="1:22" s="4" customFormat="1" ht="21.95" customHeight="1" thickBot="1" x14ac:dyDescent="0.2">
      <c r="A61" s="69">
        <v>20</v>
      </c>
      <c r="B61" s="146">
        <v>4813401</v>
      </c>
      <c r="C61" s="147" t="s">
        <v>111</v>
      </c>
      <c r="D61" s="148">
        <v>144</v>
      </c>
      <c r="E61" s="149" t="s">
        <v>26</v>
      </c>
      <c r="F61" s="199">
        <v>1000000</v>
      </c>
      <c r="G61" s="200">
        <v>1000000</v>
      </c>
      <c r="H61" s="200">
        <v>1000000</v>
      </c>
      <c r="I61" s="200">
        <v>1000000</v>
      </c>
      <c r="J61" s="200">
        <v>1000000</v>
      </c>
      <c r="K61" s="199">
        <v>1000000</v>
      </c>
      <c r="L61" s="200">
        <v>1000000</v>
      </c>
      <c r="M61" s="200">
        <v>1000000</v>
      </c>
      <c r="N61" s="200">
        <v>1000000</v>
      </c>
      <c r="O61" s="200">
        <v>500000</v>
      </c>
      <c r="P61" s="200"/>
      <c r="Q61" s="170"/>
      <c r="R61" s="119">
        <f t="shared" si="6"/>
        <v>9500000</v>
      </c>
      <c r="S61" s="120">
        <f t="shared" si="7"/>
        <v>791666.66666666663</v>
      </c>
      <c r="T61" s="105">
        <f t="shared" ref="T61:T69" si="8">SUM(R61:S61)</f>
        <v>10291666.666666666</v>
      </c>
      <c r="V61" s="20"/>
    </row>
    <row r="62" spans="1:22" s="4" customFormat="1" ht="21.95" customHeight="1" thickBot="1" x14ac:dyDescent="0.2">
      <c r="A62" s="66">
        <v>21</v>
      </c>
      <c r="B62" s="143">
        <v>2651241</v>
      </c>
      <c r="C62" s="150" t="s">
        <v>49</v>
      </c>
      <c r="D62" s="144">
        <v>144</v>
      </c>
      <c r="E62" s="145" t="s">
        <v>26</v>
      </c>
      <c r="F62" s="183">
        <v>1700000</v>
      </c>
      <c r="G62" s="184">
        <v>1700000</v>
      </c>
      <c r="H62" s="184">
        <v>1700000</v>
      </c>
      <c r="I62" s="184">
        <v>1700000</v>
      </c>
      <c r="J62" s="184">
        <v>1700000</v>
      </c>
      <c r="K62" s="184">
        <v>1700000</v>
      </c>
      <c r="L62" s="184">
        <v>1700000</v>
      </c>
      <c r="M62" s="184">
        <v>1700000</v>
      </c>
      <c r="N62" s="201">
        <v>1700000</v>
      </c>
      <c r="O62" s="184">
        <v>1700000</v>
      </c>
      <c r="P62" s="184">
        <v>1700000</v>
      </c>
      <c r="Q62" s="99">
        <v>1700000</v>
      </c>
      <c r="R62" s="114">
        <f t="shared" si="6"/>
        <v>20400000</v>
      </c>
      <c r="S62" s="118">
        <f t="shared" si="7"/>
        <v>1700000</v>
      </c>
      <c r="T62" s="91">
        <f t="shared" si="8"/>
        <v>22100000</v>
      </c>
      <c r="V62" s="20"/>
    </row>
    <row r="63" spans="1:22" s="4" customFormat="1" ht="21.95" customHeight="1" thickBot="1" x14ac:dyDescent="0.2">
      <c r="A63" s="69">
        <v>22</v>
      </c>
      <c r="B63" s="146">
        <v>3947829</v>
      </c>
      <c r="C63" s="147" t="s">
        <v>101</v>
      </c>
      <c r="D63" s="148">
        <v>144</v>
      </c>
      <c r="E63" s="149" t="s">
        <v>26</v>
      </c>
      <c r="F63" s="199">
        <v>1200000</v>
      </c>
      <c r="G63" s="200">
        <v>1200000</v>
      </c>
      <c r="H63" s="200">
        <v>1200000</v>
      </c>
      <c r="I63" s="200">
        <v>1200000</v>
      </c>
      <c r="J63" s="200">
        <v>1200000</v>
      </c>
      <c r="K63" s="200">
        <v>1200000</v>
      </c>
      <c r="L63" s="200">
        <v>1200000</v>
      </c>
      <c r="M63" s="200">
        <v>1200000</v>
      </c>
      <c r="N63" s="200">
        <v>1200000</v>
      </c>
      <c r="O63" s="200">
        <v>1200000</v>
      </c>
      <c r="P63" s="200">
        <v>1200000</v>
      </c>
      <c r="Q63" s="170">
        <v>1200000</v>
      </c>
      <c r="R63" s="119">
        <f t="shared" ref="R63:R68" si="9">SUM(F63:Q63)</f>
        <v>14400000</v>
      </c>
      <c r="S63" s="120">
        <f t="shared" si="7"/>
        <v>1200000</v>
      </c>
      <c r="T63" s="105">
        <f t="shared" si="8"/>
        <v>15600000</v>
      </c>
      <c r="V63" s="20"/>
    </row>
    <row r="64" spans="1:22" s="4" customFormat="1" ht="21.95" customHeight="1" thickBot="1" x14ac:dyDescent="0.2">
      <c r="A64" s="68">
        <v>23</v>
      </c>
      <c r="B64" s="132">
        <v>1659278</v>
      </c>
      <c r="C64" s="151" t="s">
        <v>93</v>
      </c>
      <c r="D64" s="144">
        <v>144</v>
      </c>
      <c r="E64" s="145" t="s">
        <v>26</v>
      </c>
      <c r="F64" s="183">
        <v>1700000</v>
      </c>
      <c r="G64" s="201">
        <v>1700000</v>
      </c>
      <c r="H64" s="201">
        <v>1700000</v>
      </c>
      <c r="I64" s="201">
        <v>1700000</v>
      </c>
      <c r="J64" s="201">
        <v>1700000</v>
      </c>
      <c r="K64" s="201">
        <v>1700000</v>
      </c>
      <c r="L64" s="201">
        <v>1700000</v>
      </c>
      <c r="M64" s="201">
        <v>1700000</v>
      </c>
      <c r="N64" s="201">
        <v>1700000</v>
      </c>
      <c r="O64" s="201">
        <v>1700000</v>
      </c>
      <c r="P64" s="201">
        <v>1700000</v>
      </c>
      <c r="Q64" s="171">
        <v>1700000</v>
      </c>
      <c r="R64" s="114">
        <f t="shared" si="9"/>
        <v>20400000</v>
      </c>
      <c r="S64" s="118">
        <f t="shared" si="7"/>
        <v>1700000</v>
      </c>
      <c r="T64" s="92">
        <f t="shared" si="8"/>
        <v>22100000</v>
      </c>
      <c r="V64" s="20"/>
    </row>
    <row r="65" spans="1:24" s="4" customFormat="1" ht="21.95" customHeight="1" thickBot="1" x14ac:dyDescent="0.2">
      <c r="A65" s="69">
        <v>24</v>
      </c>
      <c r="B65" s="152">
        <v>2645872</v>
      </c>
      <c r="C65" s="147" t="s">
        <v>72</v>
      </c>
      <c r="D65" s="148">
        <v>144</v>
      </c>
      <c r="E65" s="149" t="s">
        <v>26</v>
      </c>
      <c r="F65" s="199">
        <v>1700000</v>
      </c>
      <c r="G65" s="200">
        <v>1700000</v>
      </c>
      <c r="H65" s="200">
        <v>1700000</v>
      </c>
      <c r="I65" s="200">
        <v>1700000</v>
      </c>
      <c r="J65" s="200">
        <v>1700000</v>
      </c>
      <c r="K65" s="200">
        <v>1700000</v>
      </c>
      <c r="L65" s="200">
        <v>1700000</v>
      </c>
      <c r="M65" s="200">
        <v>1700000</v>
      </c>
      <c r="N65" s="200">
        <v>1700000</v>
      </c>
      <c r="O65" s="200">
        <v>1700000</v>
      </c>
      <c r="P65" s="200">
        <v>1700000</v>
      </c>
      <c r="Q65" s="170">
        <v>1700000</v>
      </c>
      <c r="R65" s="119">
        <f t="shared" si="9"/>
        <v>20400000</v>
      </c>
      <c r="S65" s="120">
        <f t="shared" si="7"/>
        <v>1700000</v>
      </c>
      <c r="T65" s="105">
        <f t="shared" si="8"/>
        <v>22100000</v>
      </c>
      <c r="V65" s="20"/>
    </row>
    <row r="66" spans="1:24" s="4" customFormat="1" ht="21.95" customHeight="1" thickBot="1" x14ac:dyDescent="0.2">
      <c r="A66" s="69">
        <v>25</v>
      </c>
      <c r="B66" s="152">
        <v>1344671</v>
      </c>
      <c r="C66" s="147" t="s">
        <v>97</v>
      </c>
      <c r="D66" s="148">
        <v>144</v>
      </c>
      <c r="E66" s="149" t="s">
        <v>26</v>
      </c>
      <c r="F66" s="199">
        <v>2100000</v>
      </c>
      <c r="G66" s="200">
        <v>2100000</v>
      </c>
      <c r="H66" s="200">
        <v>2100000</v>
      </c>
      <c r="I66" s="200">
        <v>2100000</v>
      </c>
      <c r="J66" s="200">
        <v>2100000</v>
      </c>
      <c r="K66" s="200">
        <v>2100000</v>
      </c>
      <c r="L66" s="200">
        <v>2100000</v>
      </c>
      <c r="M66" s="200">
        <v>2100000</v>
      </c>
      <c r="N66" s="200">
        <v>2100000</v>
      </c>
      <c r="O66" s="200">
        <v>2100000</v>
      </c>
      <c r="P66" s="200">
        <v>2100000</v>
      </c>
      <c r="Q66" s="170">
        <v>2100000</v>
      </c>
      <c r="R66" s="119">
        <f t="shared" si="9"/>
        <v>25200000</v>
      </c>
      <c r="S66" s="120">
        <f t="shared" si="7"/>
        <v>2100000</v>
      </c>
      <c r="T66" s="105">
        <f t="shared" si="8"/>
        <v>27300000</v>
      </c>
      <c r="V66" s="20"/>
    </row>
    <row r="67" spans="1:24" s="4" customFormat="1" ht="21.95" customHeight="1" thickBot="1" x14ac:dyDescent="0.2">
      <c r="A67" s="68">
        <v>26</v>
      </c>
      <c r="B67" s="132">
        <v>2680620</v>
      </c>
      <c r="C67" s="151" t="s">
        <v>76</v>
      </c>
      <c r="D67" s="139">
        <v>144</v>
      </c>
      <c r="E67" s="128" t="s">
        <v>26</v>
      </c>
      <c r="F67" s="191">
        <v>800000</v>
      </c>
      <c r="G67" s="189">
        <v>800000</v>
      </c>
      <c r="H67" s="189">
        <v>800000</v>
      </c>
      <c r="I67" s="189">
        <v>800000</v>
      </c>
      <c r="J67" s="189">
        <v>800000</v>
      </c>
      <c r="K67" s="189">
        <v>800000</v>
      </c>
      <c r="L67" s="189">
        <v>800000</v>
      </c>
      <c r="M67" s="189">
        <v>800000</v>
      </c>
      <c r="N67" s="189">
        <v>800000</v>
      </c>
      <c r="O67" s="189">
        <v>800000</v>
      </c>
      <c r="P67" s="189">
        <v>800000</v>
      </c>
      <c r="Q67" s="158">
        <v>800000</v>
      </c>
      <c r="R67" s="112">
        <f t="shared" si="9"/>
        <v>9600000</v>
      </c>
      <c r="S67" s="113">
        <f t="shared" si="7"/>
        <v>800000</v>
      </c>
      <c r="T67" s="92">
        <f t="shared" si="8"/>
        <v>10400000</v>
      </c>
      <c r="V67" s="20"/>
    </row>
    <row r="68" spans="1:24" s="4" customFormat="1" ht="21.95" customHeight="1" thickBot="1" x14ac:dyDescent="0.2">
      <c r="A68" s="69">
        <v>27</v>
      </c>
      <c r="B68" s="152">
        <v>3947596</v>
      </c>
      <c r="C68" s="147" t="s">
        <v>51</v>
      </c>
      <c r="D68" s="148">
        <v>144</v>
      </c>
      <c r="E68" s="149" t="s">
        <v>26</v>
      </c>
      <c r="F68" s="199">
        <v>500000</v>
      </c>
      <c r="G68" s="200">
        <v>500000</v>
      </c>
      <c r="H68" s="200">
        <v>500000</v>
      </c>
      <c r="I68" s="200">
        <v>500000</v>
      </c>
      <c r="J68" s="200">
        <v>500000</v>
      </c>
      <c r="K68" s="200">
        <v>500000</v>
      </c>
      <c r="L68" s="200">
        <v>500000</v>
      </c>
      <c r="M68" s="200">
        <v>500000</v>
      </c>
      <c r="N68" s="200">
        <v>500000</v>
      </c>
      <c r="O68" s="200">
        <v>500000</v>
      </c>
      <c r="P68" s="200">
        <v>500000</v>
      </c>
      <c r="Q68" s="170">
        <v>500000</v>
      </c>
      <c r="R68" s="119">
        <f t="shared" si="9"/>
        <v>6000000</v>
      </c>
      <c r="S68" s="120">
        <f t="shared" si="7"/>
        <v>500000</v>
      </c>
      <c r="T68" s="105">
        <f t="shared" si="8"/>
        <v>6500000</v>
      </c>
      <c r="V68" s="20"/>
    </row>
    <row r="69" spans="1:24" s="4" customFormat="1" ht="21.95" customHeight="1" thickBot="1" x14ac:dyDescent="0.2">
      <c r="A69" s="69">
        <v>28</v>
      </c>
      <c r="B69" s="152">
        <v>2670652</v>
      </c>
      <c r="C69" s="147" t="s">
        <v>94</v>
      </c>
      <c r="D69" s="148">
        <v>144</v>
      </c>
      <c r="E69" s="149" t="s">
        <v>26</v>
      </c>
      <c r="F69" s="199">
        <v>500000</v>
      </c>
      <c r="G69" s="202">
        <v>500000</v>
      </c>
      <c r="H69" s="202">
        <v>500000</v>
      </c>
      <c r="I69" s="202">
        <v>500000</v>
      </c>
      <c r="J69" s="202">
        <v>500000</v>
      </c>
      <c r="K69" s="202">
        <v>500000</v>
      </c>
      <c r="L69" s="202">
        <v>500000</v>
      </c>
      <c r="M69" s="202">
        <v>500000</v>
      </c>
      <c r="N69" s="202">
        <v>500000</v>
      </c>
      <c r="O69" s="202">
        <v>500000</v>
      </c>
      <c r="P69" s="202">
        <v>500000</v>
      </c>
      <c r="Q69" s="172">
        <v>500000</v>
      </c>
      <c r="R69" s="119">
        <f t="shared" ref="R69:R137" si="10">SUM(F69:Q69)</f>
        <v>6000000</v>
      </c>
      <c r="S69" s="120">
        <f t="shared" si="7"/>
        <v>500000</v>
      </c>
      <c r="T69" s="105">
        <f t="shared" si="8"/>
        <v>6500000</v>
      </c>
      <c r="V69" s="20"/>
    </row>
    <row r="70" spans="1:24" s="4" customFormat="1" ht="21.95" customHeight="1" thickBot="1" x14ac:dyDescent="0.2">
      <c r="A70" s="66">
        <v>29</v>
      </c>
      <c r="B70" s="131">
        <v>574450</v>
      </c>
      <c r="C70" s="150" t="s">
        <v>54</v>
      </c>
      <c r="D70" s="125">
        <v>144</v>
      </c>
      <c r="E70" s="149" t="s">
        <v>26</v>
      </c>
      <c r="F70" s="199">
        <v>1100000</v>
      </c>
      <c r="G70" s="202">
        <v>1100000</v>
      </c>
      <c r="H70" s="202">
        <v>1100000</v>
      </c>
      <c r="I70" s="202">
        <v>1100000</v>
      </c>
      <c r="J70" s="202">
        <v>1100000</v>
      </c>
      <c r="K70" s="202">
        <v>1100000</v>
      </c>
      <c r="L70" s="202">
        <v>1100000</v>
      </c>
      <c r="M70" s="202">
        <v>1100000</v>
      </c>
      <c r="N70" s="202">
        <v>1100000</v>
      </c>
      <c r="O70" s="202">
        <v>1100000</v>
      </c>
      <c r="P70" s="202">
        <v>1100000</v>
      </c>
      <c r="Q70" s="172">
        <v>1100000</v>
      </c>
      <c r="R70" s="119">
        <f t="shared" ref="R70:R76" si="11">SUM(F70:Q70)</f>
        <v>13200000</v>
      </c>
      <c r="S70" s="120">
        <f t="shared" ref="S70:S76" si="12">R70/12</f>
        <v>1100000</v>
      </c>
      <c r="T70" s="105">
        <f t="shared" ref="T70:T78" si="13">SUM(R70:S70)</f>
        <v>14300000</v>
      </c>
      <c r="V70" s="20"/>
    </row>
    <row r="71" spans="1:24" s="4" customFormat="1" ht="21.95" customHeight="1" thickBot="1" x14ac:dyDescent="0.2">
      <c r="A71" s="69">
        <v>30</v>
      </c>
      <c r="B71" s="152">
        <v>7916631</v>
      </c>
      <c r="C71" s="147" t="s">
        <v>59</v>
      </c>
      <c r="D71" s="148">
        <v>144</v>
      </c>
      <c r="E71" s="149" t="s">
        <v>26</v>
      </c>
      <c r="F71" s="199">
        <v>1800000</v>
      </c>
      <c r="G71" s="202">
        <v>1800000</v>
      </c>
      <c r="H71" s="202">
        <v>1800000</v>
      </c>
      <c r="I71" s="202">
        <v>1800000</v>
      </c>
      <c r="J71" s="202">
        <v>1800000</v>
      </c>
      <c r="K71" s="202">
        <v>1800000</v>
      </c>
      <c r="L71" s="202">
        <v>1800000</v>
      </c>
      <c r="M71" s="202">
        <v>1800000</v>
      </c>
      <c r="N71" s="202">
        <v>1800000</v>
      </c>
      <c r="O71" s="202">
        <v>1800000</v>
      </c>
      <c r="P71" s="202">
        <v>1800000</v>
      </c>
      <c r="Q71" s="172">
        <v>1800000</v>
      </c>
      <c r="R71" s="119">
        <f t="shared" si="11"/>
        <v>21600000</v>
      </c>
      <c r="S71" s="120">
        <f t="shared" si="12"/>
        <v>1800000</v>
      </c>
      <c r="T71" s="105">
        <f t="shared" si="13"/>
        <v>23400000</v>
      </c>
      <c r="V71" s="20"/>
    </row>
    <row r="72" spans="1:24" s="4" customFormat="1" ht="21.95" customHeight="1" thickBot="1" x14ac:dyDescent="0.2">
      <c r="A72" s="68">
        <v>31</v>
      </c>
      <c r="B72" s="132">
        <v>4535710</v>
      </c>
      <c r="C72" s="151" t="s">
        <v>105</v>
      </c>
      <c r="D72" s="139">
        <v>144</v>
      </c>
      <c r="E72" s="145" t="s">
        <v>26</v>
      </c>
      <c r="F72" s="183">
        <v>1800000</v>
      </c>
      <c r="G72" s="184">
        <v>1800000</v>
      </c>
      <c r="H72" s="184">
        <v>1800000</v>
      </c>
      <c r="I72" s="184">
        <v>1800000</v>
      </c>
      <c r="J72" s="184">
        <v>1800000</v>
      </c>
      <c r="K72" s="184">
        <v>300000</v>
      </c>
      <c r="L72" s="184"/>
      <c r="M72" s="184"/>
      <c r="N72" s="184"/>
      <c r="O72" s="184"/>
      <c r="P72" s="184"/>
      <c r="Q72" s="99">
        <v>0</v>
      </c>
      <c r="R72" s="114">
        <f t="shared" si="11"/>
        <v>9300000</v>
      </c>
      <c r="S72" s="118">
        <f t="shared" si="12"/>
        <v>775000</v>
      </c>
      <c r="T72" s="92">
        <f t="shared" si="13"/>
        <v>10075000</v>
      </c>
      <c r="V72" s="20"/>
    </row>
    <row r="73" spans="1:24" s="4" customFormat="1" ht="21.95" customHeight="1" thickBot="1" x14ac:dyDescent="0.2">
      <c r="A73" s="66">
        <v>32</v>
      </c>
      <c r="B73" s="131">
        <v>7690287</v>
      </c>
      <c r="C73" s="150" t="s">
        <v>96</v>
      </c>
      <c r="D73" s="125">
        <v>144</v>
      </c>
      <c r="E73" s="149" t="s">
        <v>26</v>
      </c>
      <c r="F73" s="199">
        <v>800000</v>
      </c>
      <c r="G73" s="202">
        <v>800000</v>
      </c>
      <c r="H73" s="202">
        <v>800000</v>
      </c>
      <c r="I73" s="202">
        <v>800000</v>
      </c>
      <c r="J73" s="202">
        <v>800000</v>
      </c>
      <c r="K73" s="202">
        <v>800000</v>
      </c>
      <c r="L73" s="202"/>
      <c r="M73" s="202"/>
      <c r="N73" s="202"/>
      <c r="O73" s="202"/>
      <c r="P73" s="202"/>
      <c r="Q73" s="172">
        <v>1000000</v>
      </c>
      <c r="R73" s="119">
        <f t="shared" si="11"/>
        <v>5800000</v>
      </c>
      <c r="S73" s="120">
        <f t="shared" si="12"/>
        <v>483333.33333333331</v>
      </c>
      <c r="T73" s="105">
        <f t="shared" si="13"/>
        <v>6283333.333333333</v>
      </c>
      <c r="V73" s="20"/>
    </row>
    <row r="74" spans="1:24" s="4" customFormat="1" ht="21.95" customHeight="1" thickBot="1" x14ac:dyDescent="0.2">
      <c r="A74" s="66">
        <v>33</v>
      </c>
      <c r="B74" s="131">
        <v>1445696</v>
      </c>
      <c r="C74" s="150" t="s">
        <v>71</v>
      </c>
      <c r="D74" s="125">
        <v>144</v>
      </c>
      <c r="E74" s="149" t="s">
        <v>26</v>
      </c>
      <c r="F74" s="199">
        <v>1100000</v>
      </c>
      <c r="G74" s="202">
        <v>1100000</v>
      </c>
      <c r="H74" s="202">
        <v>1100000</v>
      </c>
      <c r="I74" s="202">
        <v>1100000</v>
      </c>
      <c r="J74" s="202">
        <v>1100000</v>
      </c>
      <c r="K74" s="202">
        <v>1100000</v>
      </c>
      <c r="L74" s="202">
        <v>1100000</v>
      </c>
      <c r="M74" s="202">
        <v>1100000</v>
      </c>
      <c r="N74" s="202">
        <v>1100000</v>
      </c>
      <c r="O74" s="202">
        <v>1100000</v>
      </c>
      <c r="P74" s="202">
        <v>1100000</v>
      </c>
      <c r="Q74" s="172">
        <v>1100000</v>
      </c>
      <c r="R74" s="119">
        <f t="shared" si="11"/>
        <v>13200000</v>
      </c>
      <c r="S74" s="120">
        <f t="shared" si="12"/>
        <v>1100000</v>
      </c>
      <c r="T74" s="105">
        <f t="shared" si="13"/>
        <v>14300000</v>
      </c>
      <c r="V74" s="20"/>
    </row>
    <row r="75" spans="1:24" s="4" customFormat="1" ht="21.95" customHeight="1" thickBot="1" x14ac:dyDescent="0.2">
      <c r="A75" s="69">
        <v>34</v>
      </c>
      <c r="B75" s="152">
        <v>6030721</v>
      </c>
      <c r="C75" s="147" t="s">
        <v>81</v>
      </c>
      <c r="D75" s="148">
        <v>144</v>
      </c>
      <c r="E75" s="142" t="s">
        <v>26</v>
      </c>
      <c r="F75" s="188">
        <v>1000000</v>
      </c>
      <c r="G75" s="197">
        <v>1000000</v>
      </c>
      <c r="H75" s="197">
        <v>1000000</v>
      </c>
      <c r="I75" s="197">
        <v>1000000</v>
      </c>
      <c r="J75" s="197">
        <v>1000000</v>
      </c>
      <c r="K75" s="197">
        <v>1000000</v>
      </c>
      <c r="L75" s="197">
        <v>1000000</v>
      </c>
      <c r="M75" s="197">
        <v>1000000</v>
      </c>
      <c r="N75" s="192">
        <v>1000000</v>
      </c>
      <c r="O75" s="192">
        <v>1000000</v>
      </c>
      <c r="P75" s="197">
        <v>1000000</v>
      </c>
      <c r="Q75" s="173">
        <v>1000000</v>
      </c>
      <c r="R75" s="117">
        <f t="shared" si="11"/>
        <v>12000000</v>
      </c>
      <c r="S75" s="122">
        <f t="shared" si="12"/>
        <v>1000000</v>
      </c>
      <c r="T75" s="93">
        <f t="shared" si="13"/>
        <v>13000000</v>
      </c>
      <c r="V75" s="20"/>
    </row>
    <row r="76" spans="1:24" s="4" customFormat="1" ht="21.95" customHeight="1" thickBot="1" x14ac:dyDescent="0.2">
      <c r="A76" s="69">
        <v>35</v>
      </c>
      <c r="B76" s="152">
        <v>7634551</v>
      </c>
      <c r="C76" s="147" t="s">
        <v>82</v>
      </c>
      <c r="D76" s="148">
        <v>144</v>
      </c>
      <c r="E76" s="142" t="s">
        <v>26</v>
      </c>
      <c r="F76" s="188">
        <v>1000000</v>
      </c>
      <c r="G76" s="197">
        <v>1000000</v>
      </c>
      <c r="H76" s="197">
        <v>1000000</v>
      </c>
      <c r="I76" s="197">
        <v>1000000</v>
      </c>
      <c r="J76" s="197">
        <v>1000000</v>
      </c>
      <c r="K76" s="197">
        <v>1000000</v>
      </c>
      <c r="L76" s="197">
        <v>1000000</v>
      </c>
      <c r="M76" s="197">
        <v>1000000</v>
      </c>
      <c r="N76" s="192">
        <v>1000000</v>
      </c>
      <c r="O76" s="192">
        <v>1000000</v>
      </c>
      <c r="P76" s="197">
        <v>1000000</v>
      </c>
      <c r="Q76" s="173">
        <v>1000000</v>
      </c>
      <c r="R76" s="117">
        <f t="shared" si="11"/>
        <v>12000000</v>
      </c>
      <c r="S76" s="122">
        <f t="shared" si="12"/>
        <v>1000000</v>
      </c>
      <c r="T76" s="105">
        <f t="shared" si="13"/>
        <v>13000000</v>
      </c>
      <c r="V76" s="20"/>
    </row>
    <row r="77" spans="1:24" s="4" customFormat="1" ht="21.95" customHeight="1" thickBot="1" x14ac:dyDescent="0.2">
      <c r="A77" s="69">
        <v>36</v>
      </c>
      <c r="B77" s="152">
        <v>6030729</v>
      </c>
      <c r="C77" s="147" t="s">
        <v>110</v>
      </c>
      <c r="D77" s="148">
        <v>144</v>
      </c>
      <c r="E77" s="149" t="s">
        <v>26</v>
      </c>
      <c r="F77" s="199">
        <v>1000000</v>
      </c>
      <c r="G77" s="202">
        <v>1000000</v>
      </c>
      <c r="H77" s="202"/>
      <c r="I77" s="202"/>
      <c r="J77" s="202"/>
      <c r="K77" s="202"/>
      <c r="L77" s="202"/>
      <c r="M77" s="202"/>
      <c r="N77" s="202"/>
      <c r="O77" s="202">
        <v>0</v>
      </c>
      <c r="P77" s="202"/>
      <c r="Q77" s="172"/>
      <c r="R77" s="119">
        <f t="shared" si="10"/>
        <v>2000000</v>
      </c>
      <c r="S77" s="120">
        <f t="shared" si="7"/>
        <v>166666.66666666666</v>
      </c>
      <c r="T77" s="105">
        <f t="shared" si="13"/>
        <v>2166666.6666666665</v>
      </c>
      <c r="V77" s="20"/>
      <c r="X77" s="20"/>
    </row>
    <row r="78" spans="1:24" s="4" customFormat="1" ht="21.95" customHeight="1" thickBot="1" x14ac:dyDescent="0.2">
      <c r="A78" s="69">
        <v>37</v>
      </c>
      <c r="B78" s="152">
        <v>6030888</v>
      </c>
      <c r="C78" s="147" t="s">
        <v>80</v>
      </c>
      <c r="D78" s="148">
        <v>144</v>
      </c>
      <c r="E78" s="149" t="s">
        <v>26</v>
      </c>
      <c r="F78" s="199">
        <v>1000000</v>
      </c>
      <c r="G78" s="202">
        <v>1000000</v>
      </c>
      <c r="H78" s="202">
        <v>1000000</v>
      </c>
      <c r="I78" s="202">
        <v>1000000</v>
      </c>
      <c r="J78" s="202">
        <v>1000000</v>
      </c>
      <c r="K78" s="202">
        <v>1000000</v>
      </c>
      <c r="L78" s="202">
        <v>1000000</v>
      </c>
      <c r="M78" s="202">
        <v>1000000</v>
      </c>
      <c r="N78" s="202">
        <v>1000000</v>
      </c>
      <c r="O78" s="202">
        <v>1000000</v>
      </c>
      <c r="P78" s="202">
        <v>1000000</v>
      </c>
      <c r="Q78" s="174">
        <v>1000000</v>
      </c>
      <c r="R78" s="119">
        <f t="shared" si="10"/>
        <v>12000000</v>
      </c>
      <c r="S78" s="120">
        <f t="shared" si="7"/>
        <v>1000000</v>
      </c>
      <c r="T78" s="105">
        <f t="shared" si="13"/>
        <v>13000000</v>
      </c>
      <c r="V78" s="20"/>
    </row>
    <row r="79" spans="1:24" s="4" customFormat="1" ht="21.95" customHeight="1" thickBot="1" x14ac:dyDescent="0.2">
      <c r="A79" s="80">
        <v>38</v>
      </c>
      <c r="B79" s="140">
        <v>7617611</v>
      </c>
      <c r="C79" s="153" t="s">
        <v>98</v>
      </c>
      <c r="D79" s="135">
        <v>144</v>
      </c>
      <c r="E79" s="142" t="s">
        <v>26</v>
      </c>
      <c r="F79" s="188">
        <v>1000000</v>
      </c>
      <c r="G79" s="197">
        <v>1000000</v>
      </c>
      <c r="H79" s="197">
        <v>1000000</v>
      </c>
      <c r="I79" s="197">
        <v>1000000</v>
      </c>
      <c r="J79" s="197">
        <v>1000000</v>
      </c>
      <c r="K79" s="197">
        <v>1000000</v>
      </c>
      <c r="L79" s="197">
        <v>1000000</v>
      </c>
      <c r="M79" s="197">
        <v>1000000</v>
      </c>
      <c r="N79" s="192">
        <v>1000000</v>
      </c>
      <c r="O79" s="192">
        <v>1000000</v>
      </c>
      <c r="P79" s="197">
        <v>1000000</v>
      </c>
      <c r="Q79" s="173">
        <v>1000000</v>
      </c>
      <c r="R79" s="117">
        <f t="shared" si="10"/>
        <v>12000000</v>
      </c>
      <c r="S79" s="122">
        <f t="shared" ref="S79:S136" si="14">R79/12</f>
        <v>1000000</v>
      </c>
      <c r="T79" s="93">
        <f t="shared" ref="T79:T113" si="15">SUM(R79:S79)</f>
        <v>13000000</v>
      </c>
      <c r="V79" s="20"/>
    </row>
    <row r="80" spans="1:24" s="4" customFormat="1" ht="21.95" customHeight="1" thickBot="1" x14ac:dyDescent="0.2">
      <c r="A80" s="66">
        <v>39</v>
      </c>
      <c r="B80" s="131">
        <v>2650602</v>
      </c>
      <c r="C80" s="150" t="s">
        <v>55</v>
      </c>
      <c r="D80" s="154">
        <v>144</v>
      </c>
      <c r="E80" s="142" t="s">
        <v>26</v>
      </c>
      <c r="F80" s="188">
        <v>1000000</v>
      </c>
      <c r="G80" s="197">
        <v>1000000</v>
      </c>
      <c r="H80" s="197">
        <v>1000000</v>
      </c>
      <c r="I80" s="197">
        <v>1000000</v>
      </c>
      <c r="J80" s="197">
        <v>1000000</v>
      </c>
      <c r="K80" s="197">
        <v>1000000</v>
      </c>
      <c r="L80" s="197">
        <v>1000000</v>
      </c>
      <c r="M80" s="197">
        <v>1000000</v>
      </c>
      <c r="N80" s="192">
        <v>1000000</v>
      </c>
      <c r="O80" s="192">
        <v>1000000</v>
      </c>
      <c r="P80" s="197">
        <v>1000000</v>
      </c>
      <c r="Q80" s="173">
        <v>1000000</v>
      </c>
      <c r="R80" s="117">
        <f t="shared" si="10"/>
        <v>12000000</v>
      </c>
      <c r="S80" s="122">
        <f t="shared" si="14"/>
        <v>1000000</v>
      </c>
      <c r="T80" s="105">
        <f t="shared" si="15"/>
        <v>13000000</v>
      </c>
      <c r="V80" s="20"/>
    </row>
    <row r="81" spans="1:22" s="4" customFormat="1" ht="21.95" customHeight="1" x14ac:dyDescent="0.15">
      <c r="A81" s="212">
        <v>40</v>
      </c>
      <c r="B81" s="221">
        <v>4535831</v>
      </c>
      <c r="C81" s="224" t="s">
        <v>108</v>
      </c>
      <c r="D81" s="125">
        <v>144</v>
      </c>
      <c r="E81" s="126" t="s">
        <v>26</v>
      </c>
      <c r="F81" s="176">
        <v>1100000</v>
      </c>
      <c r="G81" s="177">
        <v>1100000</v>
      </c>
      <c r="H81" s="177">
        <v>1100000</v>
      </c>
      <c r="I81" s="177">
        <v>1100000</v>
      </c>
      <c r="J81" s="177">
        <v>1100000</v>
      </c>
      <c r="K81" s="177">
        <v>1100000</v>
      </c>
      <c r="L81" s="177">
        <v>1100000</v>
      </c>
      <c r="M81" s="177">
        <v>1100000</v>
      </c>
      <c r="N81" s="177">
        <v>1100000</v>
      </c>
      <c r="O81" s="177">
        <v>1100000</v>
      </c>
      <c r="P81" s="177">
        <v>1100000</v>
      </c>
      <c r="Q81" s="103">
        <v>1100000</v>
      </c>
      <c r="R81" s="106">
        <f t="shared" si="10"/>
        <v>13200000</v>
      </c>
      <c r="S81" s="259">
        <f t="shared" si="14"/>
        <v>1100000</v>
      </c>
      <c r="T81" s="249">
        <f>SUM(R81:S81)+R82</f>
        <v>15206000</v>
      </c>
      <c r="V81" s="20"/>
    </row>
    <row r="82" spans="1:22" s="4" customFormat="1" ht="21.95" customHeight="1" thickBot="1" x14ac:dyDescent="0.2">
      <c r="A82" s="214"/>
      <c r="B82" s="223"/>
      <c r="C82" s="226"/>
      <c r="D82" s="141">
        <v>232</v>
      </c>
      <c r="E82" s="136" t="s">
        <v>20</v>
      </c>
      <c r="F82" s="180"/>
      <c r="G82" s="181"/>
      <c r="H82" s="181"/>
      <c r="I82" s="181"/>
      <c r="J82" s="181"/>
      <c r="K82" s="181"/>
      <c r="L82" s="181"/>
      <c r="M82" s="181"/>
      <c r="N82" s="181"/>
      <c r="O82" s="181">
        <v>906000</v>
      </c>
      <c r="P82" s="181"/>
      <c r="Q82" s="165"/>
      <c r="R82" s="110">
        <f t="shared" si="10"/>
        <v>906000</v>
      </c>
      <c r="S82" s="260"/>
      <c r="T82" s="251"/>
      <c r="V82" s="20"/>
    </row>
    <row r="83" spans="1:22" s="4" customFormat="1" ht="21.95" customHeight="1" thickBot="1" x14ac:dyDescent="0.2">
      <c r="A83" s="66">
        <v>41</v>
      </c>
      <c r="B83" s="131">
        <v>3707992</v>
      </c>
      <c r="C83" s="208" t="s">
        <v>122</v>
      </c>
      <c r="D83" s="154">
        <v>144</v>
      </c>
      <c r="E83" s="149" t="s">
        <v>26</v>
      </c>
      <c r="F83" s="199"/>
      <c r="G83" s="202">
        <v>1000000</v>
      </c>
      <c r="H83" s="202">
        <v>1000000</v>
      </c>
      <c r="I83" s="202">
        <v>1000000</v>
      </c>
      <c r="J83" s="202">
        <v>1000000</v>
      </c>
      <c r="K83" s="202">
        <v>1000000</v>
      </c>
      <c r="L83" s="202">
        <v>1000000</v>
      </c>
      <c r="M83" s="202">
        <v>1000000</v>
      </c>
      <c r="N83" s="202">
        <v>1000000</v>
      </c>
      <c r="O83" s="202">
        <v>1000000</v>
      </c>
      <c r="P83" s="202">
        <v>1000000</v>
      </c>
      <c r="Q83" s="172">
        <v>1000000</v>
      </c>
      <c r="R83" s="119">
        <f t="shared" si="10"/>
        <v>11000000</v>
      </c>
      <c r="S83" s="120">
        <f t="shared" si="14"/>
        <v>916666.66666666663</v>
      </c>
      <c r="T83" s="105">
        <f t="shared" si="15"/>
        <v>11916666.666666666</v>
      </c>
      <c r="V83" s="20"/>
    </row>
    <row r="84" spans="1:22" s="4" customFormat="1" ht="21.95" customHeight="1" thickBot="1" x14ac:dyDescent="0.2">
      <c r="A84" s="66">
        <v>42</v>
      </c>
      <c r="B84" s="131">
        <v>3705714</v>
      </c>
      <c r="C84" s="150" t="s">
        <v>99</v>
      </c>
      <c r="D84" s="154">
        <v>144</v>
      </c>
      <c r="E84" s="149" t="s">
        <v>26</v>
      </c>
      <c r="F84" s="199">
        <v>800000</v>
      </c>
      <c r="G84" s="202">
        <v>800000</v>
      </c>
      <c r="H84" s="202">
        <v>800000</v>
      </c>
      <c r="I84" s="202">
        <v>800000</v>
      </c>
      <c r="J84" s="202">
        <v>800000</v>
      </c>
      <c r="K84" s="202">
        <v>800000</v>
      </c>
      <c r="L84" s="202">
        <v>800000</v>
      </c>
      <c r="M84" s="202">
        <v>800000</v>
      </c>
      <c r="N84" s="202">
        <v>800000</v>
      </c>
      <c r="O84" s="202">
        <v>800000</v>
      </c>
      <c r="P84" s="202">
        <v>800000</v>
      </c>
      <c r="Q84" s="172">
        <v>800000</v>
      </c>
      <c r="R84" s="119">
        <f t="shared" si="10"/>
        <v>9600000</v>
      </c>
      <c r="S84" s="120">
        <f t="shared" si="14"/>
        <v>800000</v>
      </c>
      <c r="T84" s="105">
        <f t="shared" si="15"/>
        <v>10400000</v>
      </c>
      <c r="V84" s="20"/>
    </row>
    <row r="85" spans="1:22" s="4" customFormat="1" ht="21.95" customHeight="1" thickBot="1" x14ac:dyDescent="0.2">
      <c r="A85" s="66">
        <v>43</v>
      </c>
      <c r="B85" s="131">
        <v>1990169</v>
      </c>
      <c r="C85" s="150" t="s">
        <v>60</v>
      </c>
      <c r="D85" s="154">
        <v>144</v>
      </c>
      <c r="E85" s="149" t="s">
        <v>26</v>
      </c>
      <c r="F85" s="199">
        <v>800000</v>
      </c>
      <c r="G85" s="202">
        <v>800000</v>
      </c>
      <c r="H85" s="202">
        <v>800000</v>
      </c>
      <c r="I85" s="202">
        <v>800000</v>
      </c>
      <c r="J85" s="202">
        <v>800000</v>
      </c>
      <c r="K85" s="202">
        <v>800000</v>
      </c>
      <c r="L85" s="202">
        <v>800000</v>
      </c>
      <c r="M85" s="202">
        <v>800000</v>
      </c>
      <c r="N85" s="202">
        <v>800000</v>
      </c>
      <c r="O85" s="202">
        <v>800000</v>
      </c>
      <c r="P85" s="202">
        <v>800000</v>
      </c>
      <c r="Q85" s="172">
        <v>800000</v>
      </c>
      <c r="R85" s="119">
        <f t="shared" si="10"/>
        <v>9600000</v>
      </c>
      <c r="S85" s="120">
        <f t="shared" si="14"/>
        <v>800000</v>
      </c>
      <c r="T85" s="105">
        <f t="shared" si="15"/>
        <v>10400000</v>
      </c>
      <c r="V85" s="20"/>
    </row>
    <row r="86" spans="1:22" s="4" customFormat="1" ht="21.95" customHeight="1" thickBot="1" x14ac:dyDescent="0.2">
      <c r="A86" s="66">
        <v>44</v>
      </c>
      <c r="B86" s="131">
        <v>5314411</v>
      </c>
      <c r="C86" s="150" t="s">
        <v>88</v>
      </c>
      <c r="D86" s="154">
        <v>144</v>
      </c>
      <c r="E86" s="149" t="s">
        <v>26</v>
      </c>
      <c r="F86" s="199">
        <v>1500000</v>
      </c>
      <c r="G86" s="202">
        <v>1500000</v>
      </c>
      <c r="H86" s="202">
        <v>1500000</v>
      </c>
      <c r="I86" s="202">
        <v>1500000</v>
      </c>
      <c r="J86" s="202">
        <v>1500000</v>
      </c>
      <c r="K86" s="202">
        <v>1500000</v>
      </c>
      <c r="L86" s="202">
        <v>1500000</v>
      </c>
      <c r="M86" s="202">
        <v>1500000</v>
      </c>
      <c r="N86" s="202">
        <v>1500000</v>
      </c>
      <c r="O86" s="202">
        <v>1500000</v>
      </c>
      <c r="P86" s="202">
        <v>1500000</v>
      </c>
      <c r="Q86" s="172">
        <v>1500000</v>
      </c>
      <c r="R86" s="119">
        <f t="shared" si="10"/>
        <v>18000000</v>
      </c>
      <c r="S86" s="120">
        <f t="shared" si="14"/>
        <v>1500000</v>
      </c>
      <c r="T86" s="105">
        <f t="shared" si="15"/>
        <v>19500000</v>
      </c>
      <c r="V86" s="20"/>
    </row>
    <row r="87" spans="1:22" s="4" customFormat="1" ht="21.95" customHeight="1" thickBot="1" x14ac:dyDescent="0.2">
      <c r="A87" s="66">
        <v>45</v>
      </c>
      <c r="B87" s="152">
        <v>3028426</v>
      </c>
      <c r="C87" s="147" t="s">
        <v>74</v>
      </c>
      <c r="D87" s="148">
        <v>144</v>
      </c>
      <c r="E87" s="149" t="s">
        <v>26</v>
      </c>
      <c r="F87" s="199">
        <v>1400000</v>
      </c>
      <c r="G87" s="202">
        <v>1400000</v>
      </c>
      <c r="H87" s="202"/>
      <c r="I87" s="202"/>
      <c r="J87" s="202"/>
      <c r="K87" s="202"/>
      <c r="L87" s="202"/>
      <c r="M87" s="202"/>
      <c r="N87" s="202"/>
      <c r="O87" s="202"/>
      <c r="P87" s="202"/>
      <c r="Q87" s="172"/>
      <c r="R87" s="119">
        <f t="shared" si="10"/>
        <v>2800000</v>
      </c>
      <c r="S87" s="120">
        <f t="shared" si="14"/>
        <v>233333.33333333334</v>
      </c>
      <c r="T87" s="105">
        <f>SUM(R87:S87)</f>
        <v>3033333.3333333335</v>
      </c>
      <c r="V87" s="20"/>
    </row>
    <row r="88" spans="1:22" s="4" customFormat="1" ht="21.95" customHeight="1" thickBot="1" x14ac:dyDescent="0.2">
      <c r="A88" s="66">
        <v>46</v>
      </c>
      <c r="B88" s="132">
        <v>2841974</v>
      </c>
      <c r="C88" s="151" t="s">
        <v>119</v>
      </c>
      <c r="D88" s="144">
        <v>144</v>
      </c>
      <c r="E88" s="145" t="s">
        <v>26</v>
      </c>
      <c r="F88" s="183">
        <v>1000000</v>
      </c>
      <c r="G88" s="184">
        <v>1000000</v>
      </c>
      <c r="H88" s="184">
        <v>1000000</v>
      </c>
      <c r="I88" s="184">
        <v>1000000</v>
      </c>
      <c r="J88" s="184">
        <v>1000000</v>
      </c>
      <c r="K88" s="184">
        <v>1000000</v>
      </c>
      <c r="L88" s="184">
        <v>1000000</v>
      </c>
      <c r="M88" s="184">
        <v>1000000</v>
      </c>
      <c r="N88" s="184">
        <v>1000000</v>
      </c>
      <c r="O88" s="184">
        <v>1000000</v>
      </c>
      <c r="P88" s="184">
        <v>1000000</v>
      </c>
      <c r="Q88" s="99">
        <v>1000000</v>
      </c>
      <c r="R88" s="114">
        <f t="shared" si="10"/>
        <v>12000000</v>
      </c>
      <c r="S88" s="118">
        <f t="shared" si="14"/>
        <v>1000000</v>
      </c>
      <c r="T88" s="92">
        <f t="shared" si="15"/>
        <v>13000000</v>
      </c>
      <c r="V88" s="20"/>
    </row>
    <row r="89" spans="1:22" s="4" customFormat="1" ht="21.95" customHeight="1" thickBot="1" x14ac:dyDescent="0.2">
      <c r="A89" s="66">
        <v>47</v>
      </c>
      <c r="B89" s="152">
        <v>4087580</v>
      </c>
      <c r="C89" s="147" t="s">
        <v>106</v>
      </c>
      <c r="D89" s="148">
        <v>144</v>
      </c>
      <c r="E89" s="149" t="s">
        <v>26</v>
      </c>
      <c r="F89" s="199">
        <v>1000000</v>
      </c>
      <c r="G89" s="202">
        <v>1000000</v>
      </c>
      <c r="H89" s="202">
        <v>1000000</v>
      </c>
      <c r="I89" s="202">
        <v>1000000</v>
      </c>
      <c r="J89" s="202">
        <v>1000000</v>
      </c>
      <c r="K89" s="202">
        <v>1000000</v>
      </c>
      <c r="L89" s="202">
        <v>1000000</v>
      </c>
      <c r="M89" s="202">
        <v>1000000</v>
      </c>
      <c r="N89" s="202">
        <v>1000000</v>
      </c>
      <c r="O89" s="202">
        <v>1000000</v>
      </c>
      <c r="P89" s="202">
        <v>1000000</v>
      </c>
      <c r="Q89" s="172">
        <v>1000000</v>
      </c>
      <c r="R89" s="119">
        <f t="shared" si="10"/>
        <v>12000000</v>
      </c>
      <c r="S89" s="120">
        <f t="shared" si="14"/>
        <v>1000000</v>
      </c>
      <c r="T89" s="105">
        <f t="shared" si="15"/>
        <v>13000000</v>
      </c>
      <c r="V89" s="20"/>
    </row>
    <row r="90" spans="1:22" s="4" customFormat="1" ht="21.95" customHeight="1" thickBot="1" x14ac:dyDescent="0.2">
      <c r="A90" s="66">
        <v>48</v>
      </c>
      <c r="B90" s="131">
        <v>7159396</v>
      </c>
      <c r="C90" s="150" t="s">
        <v>118</v>
      </c>
      <c r="D90" s="154">
        <v>144</v>
      </c>
      <c r="E90" s="155" t="s">
        <v>26</v>
      </c>
      <c r="F90" s="203">
        <v>1000000</v>
      </c>
      <c r="G90" s="204">
        <v>1000000</v>
      </c>
      <c r="H90" s="204">
        <v>1000000</v>
      </c>
      <c r="I90" s="204">
        <v>1000000</v>
      </c>
      <c r="J90" s="204">
        <v>1000000</v>
      </c>
      <c r="K90" s="204"/>
      <c r="L90" s="204"/>
      <c r="M90" s="204"/>
      <c r="N90" s="204"/>
      <c r="O90" s="204"/>
      <c r="P90" s="204"/>
      <c r="Q90" s="175"/>
      <c r="R90" s="123">
        <f t="shared" si="10"/>
        <v>5000000</v>
      </c>
      <c r="S90" s="124">
        <f t="shared" si="14"/>
        <v>416666.66666666669</v>
      </c>
      <c r="T90" s="105">
        <f t="shared" si="15"/>
        <v>5416666.666666667</v>
      </c>
      <c r="V90" s="20"/>
    </row>
    <row r="91" spans="1:22" s="4" customFormat="1" ht="21.95" customHeight="1" thickBot="1" x14ac:dyDescent="0.2">
      <c r="A91" s="66">
        <v>49</v>
      </c>
      <c r="B91" s="131">
        <v>2685055</v>
      </c>
      <c r="C91" s="150" t="s">
        <v>117</v>
      </c>
      <c r="D91" s="154">
        <v>144</v>
      </c>
      <c r="E91" s="155" t="s">
        <v>26</v>
      </c>
      <c r="F91" s="203">
        <v>800000</v>
      </c>
      <c r="G91" s="204">
        <v>800000</v>
      </c>
      <c r="H91" s="204">
        <v>800000</v>
      </c>
      <c r="I91" s="204">
        <v>800000</v>
      </c>
      <c r="J91" s="204">
        <v>800000</v>
      </c>
      <c r="K91" s="204">
        <v>800000</v>
      </c>
      <c r="L91" s="204">
        <v>800000</v>
      </c>
      <c r="M91" s="204">
        <v>800000</v>
      </c>
      <c r="N91" s="204">
        <v>800000</v>
      </c>
      <c r="O91" s="204">
        <v>800000</v>
      </c>
      <c r="P91" s="204">
        <v>800000</v>
      </c>
      <c r="Q91" s="175">
        <v>800000</v>
      </c>
      <c r="R91" s="123">
        <f t="shared" si="10"/>
        <v>9600000</v>
      </c>
      <c r="S91" s="124">
        <f t="shared" si="14"/>
        <v>800000</v>
      </c>
      <c r="T91" s="105">
        <f t="shared" si="15"/>
        <v>10400000</v>
      </c>
      <c r="V91" s="20"/>
    </row>
    <row r="92" spans="1:22" s="4" customFormat="1" ht="21.95" customHeight="1" thickBot="1" x14ac:dyDescent="0.2">
      <c r="A92" s="66">
        <v>50</v>
      </c>
      <c r="B92" s="131">
        <v>6730948</v>
      </c>
      <c r="C92" s="150" t="s">
        <v>109</v>
      </c>
      <c r="D92" s="154">
        <v>144</v>
      </c>
      <c r="E92" s="155" t="s">
        <v>26</v>
      </c>
      <c r="F92" s="203">
        <v>800000</v>
      </c>
      <c r="G92" s="204">
        <v>800000</v>
      </c>
      <c r="H92" s="204">
        <v>800000</v>
      </c>
      <c r="I92" s="204">
        <v>800000</v>
      </c>
      <c r="J92" s="204">
        <v>800000</v>
      </c>
      <c r="K92" s="204">
        <v>800000</v>
      </c>
      <c r="L92" s="204">
        <v>800000</v>
      </c>
      <c r="M92" s="204">
        <v>800000</v>
      </c>
      <c r="N92" s="204">
        <v>800000</v>
      </c>
      <c r="O92" s="204">
        <v>800000</v>
      </c>
      <c r="P92" s="204">
        <v>800000</v>
      </c>
      <c r="Q92" s="175">
        <v>800000</v>
      </c>
      <c r="R92" s="123">
        <f t="shared" si="10"/>
        <v>9600000</v>
      </c>
      <c r="S92" s="124">
        <f t="shared" si="14"/>
        <v>800000</v>
      </c>
      <c r="T92" s="105">
        <f t="shared" si="15"/>
        <v>10400000</v>
      </c>
      <c r="V92" s="20"/>
    </row>
    <row r="93" spans="1:22" s="4" customFormat="1" ht="21.95" customHeight="1" thickBot="1" x14ac:dyDescent="0.2">
      <c r="A93" s="66">
        <v>51</v>
      </c>
      <c r="B93" s="131">
        <v>7340198</v>
      </c>
      <c r="C93" s="208" t="s">
        <v>123</v>
      </c>
      <c r="D93" s="154">
        <v>144</v>
      </c>
      <c r="E93" s="155" t="s">
        <v>26</v>
      </c>
      <c r="F93" s="203"/>
      <c r="G93" s="204"/>
      <c r="H93" s="204">
        <v>1000000</v>
      </c>
      <c r="I93" s="204">
        <v>1000000</v>
      </c>
      <c r="J93" s="204">
        <v>1000000</v>
      </c>
      <c r="K93" s="204">
        <v>1000000</v>
      </c>
      <c r="L93" s="204">
        <v>1000000</v>
      </c>
      <c r="M93" s="204">
        <v>1000000</v>
      </c>
      <c r="N93" s="204">
        <v>1000000</v>
      </c>
      <c r="O93" s="204">
        <v>1000000</v>
      </c>
      <c r="P93" s="204">
        <v>1000000</v>
      </c>
      <c r="Q93" s="175">
        <v>1000000</v>
      </c>
      <c r="R93" s="123">
        <f t="shared" si="10"/>
        <v>10000000</v>
      </c>
      <c r="S93" s="124">
        <f t="shared" si="14"/>
        <v>833333.33333333337</v>
      </c>
      <c r="T93" s="105">
        <f t="shared" si="15"/>
        <v>10833333.333333334</v>
      </c>
      <c r="V93" s="20"/>
    </row>
    <row r="94" spans="1:22" s="4" customFormat="1" ht="21.95" customHeight="1" thickBot="1" x14ac:dyDescent="0.2">
      <c r="A94" s="66">
        <v>52</v>
      </c>
      <c r="B94" s="131">
        <v>7079927</v>
      </c>
      <c r="C94" s="208" t="s">
        <v>124</v>
      </c>
      <c r="D94" s="154">
        <v>144</v>
      </c>
      <c r="E94" s="155" t="s">
        <v>26</v>
      </c>
      <c r="F94" s="203"/>
      <c r="G94" s="204"/>
      <c r="H94" s="204"/>
      <c r="I94" s="204">
        <v>1200000</v>
      </c>
      <c r="J94" s="204">
        <v>1200000</v>
      </c>
      <c r="K94" s="204">
        <v>1200000</v>
      </c>
      <c r="L94" s="204">
        <v>1200000</v>
      </c>
      <c r="M94" s="204">
        <v>1200000</v>
      </c>
      <c r="N94" s="204">
        <v>1200000</v>
      </c>
      <c r="O94" s="204">
        <v>1200000</v>
      </c>
      <c r="P94" s="204">
        <v>1200000</v>
      </c>
      <c r="Q94" s="175">
        <v>1200000</v>
      </c>
      <c r="R94" s="123">
        <f t="shared" si="10"/>
        <v>10800000</v>
      </c>
      <c r="S94" s="124">
        <f t="shared" si="14"/>
        <v>900000</v>
      </c>
      <c r="T94" s="105">
        <f t="shared" si="15"/>
        <v>11700000</v>
      </c>
      <c r="V94" s="20"/>
    </row>
    <row r="95" spans="1:22" s="4" customFormat="1" ht="21.95" customHeight="1" thickBot="1" x14ac:dyDescent="0.2">
      <c r="A95" s="66">
        <v>53</v>
      </c>
      <c r="B95" s="131">
        <v>6030706</v>
      </c>
      <c r="C95" s="208" t="s">
        <v>125</v>
      </c>
      <c r="D95" s="154">
        <v>144</v>
      </c>
      <c r="E95" s="155" t="s">
        <v>26</v>
      </c>
      <c r="F95" s="203"/>
      <c r="G95" s="204"/>
      <c r="H95" s="204"/>
      <c r="I95" s="204">
        <v>400000</v>
      </c>
      <c r="J95" s="204">
        <v>800000</v>
      </c>
      <c r="K95" s="204">
        <v>800000</v>
      </c>
      <c r="L95" s="204">
        <v>800000</v>
      </c>
      <c r="M95" s="204">
        <v>800000</v>
      </c>
      <c r="N95" s="204">
        <v>800000</v>
      </c>
      <c r="O95" s="204">
        <v>800000</v>
      </c>
      <c r="P95" s="204">
        <v>800000</v>
      </c>
      <c r="Q95" s="175">
        <v>800000</v>
      </c>
      <c r="R95" s="123">
        <f t="shared" si="10"/>
        <v>6800000</v>
      </c>
      <c r="S95" s="124">
        <f t="shared" si="14"/>
        <v>566666.66666666663</v>
      </c>
      <c r="T95" s="105">
        <f t="shared" si="15"/>
        <v>7366666.666666667</v>
      </c>
      <c r="V95" s="20"/>
    </row>
    <row r="96" spans="1:22" s="4" customFormat="1" ht="21.95" customHeight="1" thickBot="1" x14ac:dyDescent="0.2">
      <c r="A96" s="66">
        <v>54</v>
      </c>
      <c r="B96" s="131">
        <v>6737585</v>
      </c>
      <c r="C96" s="208" t="s">
        <v>78</v>
      </c>
      <c r="D96" s="154">
        <v>144</v>
      </c>
      <c r="E96" s="155" t="s">
        <v>26</v>
      </c>
      <c r="F96" s="203"/>
      <c r="G96" s="204"/>
      <c r="H96" s="204"/>
      <c r="I96" s="204">
        <v>1020000</v>
      </c>
      <c r="J96" s="204">
        <v>1700000</v>
      </c>
      <c r="K96" s="204">
        <v>1700000</v>
      </c>
      <c r="L96" s="204">
        <v>1700000</v>
      </c>
      <c r="M96" s="204">
        <v>623333</v>
      </c>
      <c r="N96" s="204"/>
      <c r="O96" s="204"/>
      <c r="P96" s="204"/>
      <c r="Q96" s="175"/>
      <c r="R96" s="123">
        <f t="shared" si="10"/>
        <v>6743333</v>
      </c>
      <c r="S96" s="124">
        <f t="shared" si="14"/>
        <v>561944.41666666663</v>
      </c>
      <c r="T96" s="105">
        <f t="shared" si="15"/>
        <v>7305277.416666667</v>
      </c>
      <c r="V96" s="20"/>
    </row>
    <row r="97" spans="1:22" s="4" customFormat="1" ht="21.95" customHeight="1" thickBot="1" x14ac:dyDescent="0.2">
      <c r="A97" s="66">
        <v>55</v>
      </c>
      <c r="B97" s="131">
        <v>2651254</v>
      </c>
      <c r="C97" s="208" t="s">
        <v>102</v>
      </c>
      <c r="D97" s="154">
        <v>144</v>
      </c>
      <c r="E97" s="155" t="s">
        <v>26</v>
      </c>
      <c r="F97" s="203"/>
      <c r="G97" s="204"/>
      <c r="H97" s="204"/>
      <c r="I97" s="204"/>
      <c r="J97" s="204">
        <v>500000</v>
      </c>
      <c r="K97" s="204">
        <v>1000000</v>
      </c>
      <c r="L97" s="204">
        <v>1000000</v>
      </c>
      <c r="M97" s="204">
        <v>1000000</v>
      </c>
      <c r="N97" s="204">
        <v>1000000</v>
      </c>
      <c r="O97" s="204">
        <v>333333</v>
      </c>
      <c r="P97" s="204"/>
      <c r="Q97" s="175"/>
      <c r="R97" s="123">
        <f>SUM(F97:Q97)</f>
        <v>4833333</v>
      </c>
      <c r="S97" s="124">
        <f>R97/12</f>
        <v>402777.75</v>
      </c>
      <c r="T97" s="105">
        <f>SUM(R97:S97)</f>
        <v>5236110.75</v>
      </c>
      <c r="V97" s="20"/>
    </row>
    <row r="98" spans="1:22" s="4" customFormat="1" ht="21.95" customHeight="1" thickBot="1" x14ac:dyDescent="0.2">
      <c r="A98" s="66">
        <v>56</v>
      </c>
      <c r="B98" s="131">
        <v>5843256</v>
      </c>
      <c r="C98" s="208" t="s">
        <v>126</v>
      </c>
      <c r="D98" s="154">
        <v>144</v>
      </c>
      <c r="E98" s="155" t="s">
        <v>26</v>
      </c>
      <c r="F98" s="203"/>
      <c r="G98" s="204"/>
      <c r="H98" s="204"/>
      <c r="I98" s="204"/>
      <c r="J98" s="204">
        <v>400000</v>
      </c>
      <c r="K98" s="204">
        <v>1200000</v>
      </c>
      <c r="L98" s="204">
        <v>1200000</v>
      </c>
      <c r="M98" s="204">
        <v>1200000</v>
      </c>
      <c r="N98" s="204">
        <v>1200000</v>
      </c>
      <c r="O98" s="204">
        <v>1200000</v>
      </c>
      <c r="P98" s="204">
        <v>1200000</v>
      </c>
      <c r="Q98" s="175">
        <v>1200000</v>
      </c>
      <c r="R98" s="123">
        <f t="shared" si="10"/>
        <v>8800000</v>
      </c>
      <c r="S98" s="124">
        <f t="shared" si="14"/>
        <v>733333.33333333337</v>
      </c>
      <c r="T98" s="105">
        <f t="shared" si="15"/>
        <v>9533333.333333334</v>
      </c>
      <c r="V98" s="20"/>
    </row>
    <row r="99" spans="1:22" s="4" customFormat="1" ht="21.95" customHeight="1" thickBot="1" x14ac:dyDescent="0.2">
      <c r="A99" s="66">
        <v>57</v>
      </c>
      <c r="B99" s="131">
        <v>3699499</v>
      </c>
      <c r="C99" s="208" t="s">
        <v>128</v>
      </c>
      <c r="D99" s="154">
        <v>144</v>
      </c>
      <c r="E99" s="155" t="s">
        <v>26</v>
      </c>
      <c r="F99" s="203"/>
      <c r="G99" s="204"/>
      <c r="H99" s="204"/>
      <c r="I99" s="204"/>
      <c r="J99" s="204"/>
      <c r="K99" s="204">
        <v>3000000</v>
      </c>
      <c r="L99" s="204">
        <v>1500000</v>
      </c>
      <c r="M99" s="204">
        <v>1500000</v>
      </c>
      <c r="N99" s="204">
        <v>1500000</v>
      </c>
      <c r="O99" s="204">
        <v>1500000</v>
      </c>
      <c r="P99" s="204">
        <v>1500000</v>
      </c>
      <c r="Q99" s="175">
        <v>1500000</v>
      </c>
      <c r="R99" s="123">
        <f t="shared" si="10"/>
        <v>12000000</v>
      </c>
      <c r="S99" s="124">
        <f t="shared" si="14"/>
        <v>1000000</v>
      </c>
      <c r="T99" s="105">
        <f t="shared" si="15"/>
        <v>13000000</v>
      </c>
      <c r="V99" s="20"/>
    </row>
    <row r="100" spans="1:22" s="4" customFormat="1" ht="21.95" customHeight="1" thickBot="1" x14ac:dyDescent="0.2">
      <c r="A100" s="66">
        <v>58</v>
      </c>
      <c r="B100" s="131">
        <v>5805347</v>
      </c>
      <c r="C100" s="208" t="s">
        <v>129</v>
      </c>
      <c r="D100" s="154">
        <v>144</v>
      </c>
      <c r="E100" s="155" t="s">
        <v>26</v>
      </c>
      <c r="F100" s="203"/>
      <c r="G100" s="204"/>
      <c r="H100" s="204"/>
      <c r="I100" s="204"/>
      <c r="J100" s="204"/>
      <c r="K100" s="204">
        <v>1000000</v>
      </c>
      <c r="L100" s="204"/>
      <c r="M100" s="204"/>
      <c r="N100" s="204"/>
      <c r="O100" s="204"/>
      <c r="P100" s="204"/>
      <c r="Q100" s="175"/>
      <c r="R100" s="123">
        <f t="shared" si="10"/>
        <v>1000000</v>
      </c>
      <c r="S100" s="124">
        <f t="shared" si="14"/>
        <v>83333.333333333328</v>
      </c>
      <c r="T100" s="105">
        <f t="shared" si="15"/>
        <v>1083333.3333333333</v>
      </c>
      <c r="V100" s="20"/>
    </row>
    <row r="101" spans="1:22" s="4" customFormat="1" ht="21.95" customHeight="1" thickBot="1" x14ac:dyDescent="0.2">
      <c r="A101" s="66">
        <v>59</v>
      </c>
      <c r="B101" s="131">
        <v>7460349</v>
      </c>
      <c r="C101" s="208" t="s">
        <v>130</v>
      </c>
      <c r="D101" s="154">
        <v>144</v>
      </c>
      <c r="E101" s="155" t="s">
        <v>26</v>
      </c>
      <c r="F101" s="203"/>
      <c r="G101" s="204"/>
      <c r="H101" s="204"/>
      <c r="I101" s="204"/>
      <c r="J101" s="204"/>
      <c r="K101" s="204"/>
      <c r="L101" s="204"/>
      <c r="M101" s="204">
        <v>1000000</v>
      </c>
      <c r="N101" s="204">
        <v>1000000</v>
      </c>
      <c r="O101" s="204">
        <v>1000000</v>
      </c>
      <c r="P101" s="204">
        <v>1000000</v>
      </c>
      <c r="Q101" s="175">
        <v>1000000</v>
      </c>
      <c r="R101" s="123">
        <f t="shared" si="10"/>
        <v>5000000</v>
      </c>
      <c r="S101" s="124">
        <f t="shared" si="14"/>
        <v>416666.66666666669</v>
      </c>
      <c r="T101" s="105">
        <f t="shared" si="15"/>
        <v>5416666.666666667</v>
      </c>
      <c r="V101" s="20"/>
    </row>
    <row r="102" spans="1:22" s="4" customFormat="1" ht="21.95" customHeight="1" thickBot="1" x14ac:dyDescent="0.2">
      <c r="A102" s="66">
        <v>60</v>
      </c>
      <c r="B102" s="131">
        <v>5497498</v>
      </c>
      <c r="C102" s="208" t="s">
        <v>131</v>
      </c>
      <c r="D102" s="154">
        <v>144</v>
      </c>
      <c r="E102" s="155" t="s">
        <v>26</v>
      </c>
      <c r="F102" s="203"/>
      <c r="G102" s="204"/>
      <c r="H102" s="204"/>
      <c r="I102" s="204"/>
      <c r="J102" s="204"/>
      <c r="K102" s="204"/>
      <c r="L102" s="204"/>
      <c r="M102" s="204">
        <v>1000000</v>
      </c>
      <c r="N102" s="204"/>
      <c r="O102" s="204">
        <v>1000000</v>
      </c>
      <c r="P102" s="204">
        <v>1000000</v>
      </c>
      <c r="Q102" s="175"/>
      <c r="R102" s="123">
        <f t="shared" si="10"/>
        <v>3000000</v>
      </c>
      <c r="S102" s="124">
        <f t="shared" si="14"/>
        <v>250000</v>
      </c>
      <c r="T102" s="105">
        <f t="shared" si="15"/>
        <v>3250000</v>
      </c>
      <c r="V102" s="20"/>
    </row>
    <row r="103" spans="1:22" s="4" customFormat="1" ht="21.95" customHeight="1" thickBot="1" x14ac:dyDescent="0.2">
      <c r="A103" s="66">
        <v>61</v>
      </c>
      <c r="B103" s="131">
        <v>2087454</v>
      </c>
      <c r="C103" s="208" t="s">
        <v>132</v>
      </c>
      <c r="D103" s="154">
        <v>144</v>
      </c>
      <c r="E103" s="155" t="s">
        <v>26</v>
      </c>
      <c r="F103" s="203"/>
      <c r="G103" s="204"/>
      <c r="H103" s="204"/>
      <c r="I103" s="204"/>
      <c r="J103" s="204"/>
      <c r="K103" s="204"/>
      <c r="L103" s="204"/>
      <c r="M103" s="204">
        <v>736667</v>
      </c>
      <c r="N103" s="204">
        <v>1700000</v>
      </c>
      <c r="O103" s="204">
        <v>1700000</v>
      </c>
      <c r="P103" s="204">
        <v>1700000</v>
      </c>
      <c r="Q103" s="175">
        <v>1700000</v>
      </c>
      <c r="R103" s="123">
        <f t="shared" si="10"/>
        <v>7536667</v>
      </c>
      <c r="S103" s="124">
        <f t="shared" si="14"/>
        <v>628055.58333333337</v>
      </c>
      <c r="T103" s="105">
        <f t="shared" si="15"/>
        <v>8164722.583333333</v>
      </c>
      <c r="V103" s="20"/>
    </row>
    <row r="104" spans="1:22" s="4" customFormat="1" ht="21.95" customHeight="1" thickBot="1" x14ac:dyDescent="0.2">
      <c r="A104" s="66">
        <v>62</v>
      </c>
      <c r="B104" s="131">
        <v>7625425</v>
      </c>
      <c r="C104" s="208" t="s">
        <v>133</v>
      </c>
      <c r="D104" s="154">
        <v>144</v>
      </c>
      <c r="E104" s="155" t="s">
        <v>26</v>
      </c>
      <c r="F104" s="203"/>
      <c r="G104" s="204"/>
      <c r="H104" s="204"/>
      <c r="I104" s="204"/>
      <c r="J104" s="204"/>
      <c r="K104" s="204"/>
      <c r="L104" s="204"/>
      <c r="M104" s="204">
        <v>300000</v>
      </c>
      <c r="N104" s="204">
        <v>1800000</v>
      </c>
      <c r="O104" s="204">
        <v>1800000</v>
      </c>
      <c r="P104" s="204">
        <v>1800000</v>
      </c>
      <c r="Q104" s="175">
        <v>1800000</v>
      </c>
      <c r="R104" s="123">
        <f t="shared" si="10"/>
        <v>7500000</v>
      </c>
      <c r="S104" s="124">
        <f t="shared" si="14"/>
        <v>625000</v>
      </c>
      <c r="T104" s="105">
        <f t="shared" si="15"/>
        <v>8125000</v>
      </c>
      <c r="V104" s="20"/>
    </row>
    <row r="105" spans="1:22" s="4" customFormat="1" ht="21.95" customHeight="1" thickBot="1" x14ac:dyDescent="0.2">
      <c r="A105" s="66">
        <v>63</v>
      </c>
      <c r="B105" s="131">
        <v>6030727</v>
      </c>
      <c r="C105" s="208" t="s">
        <v>134</v>
      </c>
      <c r="D105" s="154">
        <v>144</v>
      </c>
      <c r="E105" s="155" t="s">
        <v>26</v>
      </c>
      <c r="F105" s="203"/>
      <c r="G105" s="204"/>
      <c r="H105" s="204"/>
      <c r="I105" s="204"/>
      <c r="J105" s="204"/>
      <c r="K105" s="204"/>
      <c r="L105" s="204"/>
      <c r="M105" s="204"/>
      <c r="N105" s="204">
        <v>166667</v>
      </c>
      <c r="O105" s="204">
        <v>1000000</v>
      </c>
      <c r="P105" s="204">
        <v>1000000</v>
      </c>
      <c r="Q105" s="175">
        <v>1000000</v>
      </c>
      <c r="R105" s="123">
        <f t="shared" si="10"/>
        <v>3166667</v>
      </c>
      <c r="S105" s="124">
        <f t="shared" si="14"/>
        <v>263888.91666666669</v>
      </c>
      <c r="T105" s="105">
        <f t="shared" si="15"/>
        <v>3430555.9166666665</v>
      </c>
      <c r="V105" s="20"/>
    </row>
    <row r="106" spans="1:22" s="4" customFormat="1" ht="21.95" customHeight="1" thickBot="1" x14ac:dyDescent="0.2">
      <c r="A106" s="66">
        <v>64</v>
      </c>
      <c r="B106" s="131">
        <v>2307320</v>
      </c>
      <c r="C106" s="208" t="s">
        <v>135</v>
      </c>
      <c r="D106" s="154">
        <v>144</v>
      </c>
      <c r="E106" s="155" t="s">
        <v>26</v>
      </c>
      <c r="F106" s="203"/>
      <c r="G106" s="204"/>
      <c r="H106" s="204"/>
      <c r="I106" s="204"/>
      <c r="J106" s="204"/>
      <c r="K106" s="204"/>
      <c r="L106" s="204"/>
      <c r="M106" s="204"/>
      <c r="N106" s="204">
        <v>1500000</v>
      </c>
      <c r="O106" s="204"/>
      <c r="P106" s="204"/>
      <c r="Q106" s="175"/>
      <c r="R106" s="123">
        <f t="shared" si="10"/>
        <v>1500000</v>
      </c>
      <c r="S106" s="124">
        <f t="shared" si="14"/>
        <v>125000</v>
      </c>
      <c r="T106" s="105">
        <f t="shared" si="15"/>
        <v>1625000</v>
      </c>
      <c r="V106" s="20"/>
    </row>
    <row r="107" spans="1:22" s="4" customFormat="1" ht="21.95" customHeight="1" thickBot="1" x14ac:dyDescent="0.2">
      <c r="A107" s="66">
        <v>65</v>
      </c>
      <c r="B107" s="131">
        <v>6505428</v>
      </c>
      <c r="C107" s="208" t="s">
        <v>136</v>
      </c>
      <c r="D107" s="154">
        <v>144</v>
      </c>
      <c r="E107" s="155" t="s">
        <v>26</v>
      </c>
      <c r="F107" s="203"/>
      <c r="G107" s="204"/>
      <c r="H107" s="204"/>
      <c r="I107" s="204"/>
      <c r="J107" s="204"/>
      <c r="K107" s="204"/>
      <c r="L107" s="204"/>
      <c r="M107" s="204"/>
      <c r="N107" s="204">
        <v>1000000</v>
      </c>
      <c r="O107" s="204">
        <v>1000000</v>
      </c>
      <c r="P107" s="204">
        <v>1000000</v>
      </c>
      <c r="Q107" s="175">
        <v>1000000</v>
      </c>
      <c r="R107" s="123">
        <f t="shared" si="10"/>
        <v>4000000</v>
      </c>
      <c r="S107" s="124">
        <f t="shared" si="14"/>
        <v>333333.33333333331</v>
      </c>
      <c r="T107" s="105">
        <f t="shared" si="15"/>
        <v>4333333.333333333</v>
      </c>
      <c r="V107" s="20"/>
    </row>
    <row r="108" spans="1:22" s="4" customFormat="1" ht="21.95" customHeight="1" thickBot="1" x14ac:dyDescent="0.2">
      <c r="A108" s="66">
        <v>66</v>
      </c>
      <c r="B108" s="131">
        <v>4497176</v>
      </c>
      <c r="C108" s="208" t="s">
        <v>137</v>
      </c>
      <c r="D108" s="154">
        <v>144</v>
      </c>
      <c r="E108" s="155" t="s">
        <v>26</v>
      </c>
      <c r="F108" s="203"/>
      <c r="G108" s="204"/>
      <c r="H108" s="204"/>
      <c r="I108" s="204"/>
      <c r="J108" s="204"/>
      <c r="K108" s="204"/>
      <c r="L108" s="204"/>
      <c r="M108" s="204"/>
      <c r="N108" s="204"/>
      <c r="O108" s="204">
        <v>500000</v>
      </c>
      <c r="P108" s="204">
        <v>500000</v>
      </c>
      <c r="Q108" s="175"/>
      <c r="R108" s="123">
        <f t="shared" si="10"/>
        <v>1000000</v>
      </c>
      <c r="S108" s="124">
        <f t="shared" si="14"/>
        <v>83333.333333333328</v>
      </c>
      <c r="T108" s="105">
        <f t="shared" si="15"/>
        <v>1083333.3333333333</v>
      </c>
      <c r="V108" s="20"/>
    </row>
    <row r="109" spans="1:22" s="4" customFormat="1" ht="21.95" customHeight="1" thickBot="1" x14ac:dyDescent="0.2">
      <c r="A109" s="66">
        <v>67</v>
      </c>
      <c r="B109" s="131">
        <v>4824873</v>
      </c>
      <c r="C109" s="208" t="s">
        <v>138</v>
      </c>
      <c r="D109" s="154">
        <v>144</v>
      </c>
      <c r="E109" s="155" t="s">
        <v>26</v>
      </c>
      <c r="F109" s="203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>
        <v>200000</v>
      </c>
      <c r="Q109" s="175">
        <v>1000000</v>
      </c>
      <c r="R109" s="123">
        <f t="shared" si="10"/>
        <v>1200000</v>
      </c>
      <c r="S109" s="124">
        <f t="shared" si="14"/>
        <v>100000</v>
      </c>
      <c r="T109" s="105">
        <f t="shared" si="15"/>
        <v>1300000</v>
      </c>
      <c r="V109" s="20"/>
    </row>
    <row r="110" spans="1:22" s="4" customFormat="1" ht="21.95" customHeight="1" thickBot="1" x14ac:dyDescent="0.2">
      <c r="A110" s="66">
        <v>68</v>
      </c>
      <c r="B110" s="131">
        <v>7094384</v>
      </c>
      <c r="C110" s="208" t="s">
        <v>139</v>
      </c>
      <c r="D110" s="154">
        <v>144</v>
      </c>
      <c r="E110" s="155" t="s">
        <v>26</v>
      </c>
      <c r="F110" s="203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>
        <v>200000</v>
      </c>
      <c r="Q110" s="175">
        <v>1000000</v>
      </c>
      <c r="R110" s="123">
        <f t="shared" si="10"/>
        <v>1200000</v>
      </c>
      <c r="S110" s="124">
        <f t="shared" si="14"/>
        <v>100000</v>
      </c>
      <c r="T110" s="105">
        <f t="shared" si="15"/>
        <v>1300000</v>
      </c>
      <c r="V110" s="20"/>
    </row>
    <row r="111" spans="1:22" s="4" customFormat="1" ht="21.95" customHeight="1" thickBot="1" x14ac:dyDescent="0.2">
      <c r="A111" s="66">
        <v>69</v>
      </c>
      <c r="B111" s="131">
        <v>6003434</v>
      </c>
      <c r="C111" s="208" t="s">
        <v>140</v>
      </c>
      <c r="D111" s="154">
        <v>144</v>
      </c>
      <c r="E111" s="155" t="s">
        <v>26</v>
      </c>
      <c r="F111" s="203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>
        <v>700000</v>
      </c>
      <c r="Q111" s="175">
        <v>1000000</v>
      </c>
      <c r="R111" s="123">
        <f t="shared" si="10"/>
        <v>1700000</v>
      </c>
      <c r="S111" s="124">
        <f t="shared" si="14"/>
        <v>141666.66666666666</v>
      </c>
      <c r="T111" s="105">
        <f t="shared" si="15"/>
        <v>1841666.6666666667</v>
      </c>
      <c r="V111" s="20"/>
    </row>
    <row r="112" spans="1:22" s="4" customFormat="1" ht="21.95" customHeight="1" thickBot="1" x14ac:dyDescent="0.2">
      <c r="A112" s="66">
        <v>70</v>
      </c>
      <c r="B112" s="131">
        <v>4087514</v>
      </c>
      <c r="C112" s="208" t="s">
        <v>141</v>
      </c>
      <c r="D112" s="154">
        <v>144</v>
      </c>
      <c r="E112" s="155" t="s">
        <v>26</v>
      </c>
      <c r="F112" s="203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>
        <v>1000000</v>
      </c>
      <c r="Q112" s="175">
        <v>1000000</v>
      </c>
      <c r="R112" s="123">
        <f t="shared" si="10"/>
        <v>2000000</v>
      </c>
      <c r="S112" s="124">
        <f t="shared" si="14"/>
        <v>166666.66666666666</v>
      </c>
      <c r="T112" s="105">
        <f t="shared" si="15"/>
        <v>2166666.6666666665</v>
      </c>
      <c r="V112" s="20"/>
    </row>
    <row r="113" spans="1:22" s="4" customFormat="1" ht="21.95" customHeight="1" thickBot="1" x14ac:dyDescent="0.2">
      <c r="A113" s="66">
        <v>71</v>
      </c>
      <c r="B113" s="131">
        <v>6816157</v>
      </c>
      <c r="C113" s="208" t="s">
        <v>53</v>
      </c>
      <c r="D113" s="154">
        <v>144</v>
      </c>
      <c r="E113" s="155" t="s">
        <v>26</v>
      </c>
      <c r="F113" s="203">
        <v>1000000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175"/>
      <c r="R113" s="123">
        <f t="shared" si="10"/>
        <v>1000000</v>
      </c>
      <c r="S113" s="124">
        <f t="shared" si="14"/>
        <v>83333.333333333328</v>
      </c>
      <c r="T113" s="105">
        <f t="shared" si="15"/>
        <v>1083333.3333333333</v>
      </c>
      <c r="V113" s="20"/>
    </row>
    <row r="114" spans="1:22" s="4" customFormat="1" ht="21.95" customHeight="1" thickBot="1" x14ac:dyDescent="0.2">
      <c r="A114" s="212">
        <v>72</v>
      </c>
      <c r="B114" s="221">
        <v>722126</v>
      </c>
      <c r="C114" s="224" t="s">
        <v>39</v>
      </c>
      <c r="D114" s="125">
        <v>112</v>
      </c>
      <c r="E114" s="126" t="s">
        <v>30</v>
      </c>
      <c r="F114" s="176">
        <v>2303798</v>
      </c>
      <c r="G114" s="177">
        <v>2303798</v>
      </c>
      <c r="H114" s="177">
        <v>2303798</v>
      </c>
      <c r="I114" s="177">
        <v>2303798</v>
      </c>
      <c r="J114" s="177">
        <v>2303798</v>
      </c>
      <c r="K114" s="177">
        <v>2303798</v>
      </c>
      <c r="L114" s="177">
        <v>2303798</v>
      </c>
      <c r="M114" s="177">
        <v>2303798</v>
      </c>
      <c r="N114" s="177">
        <v>2303798</v>
      </c>
      <c r="O114" s="177">
        <v>2303798</v>
      </c>
      <c r="P114" s="177">
        <v>2303798</v>
      </c>
      <c r="Q114" s="103">
        <v>2303798</v>
      </c>
      <c r="R114" s="106">
        <f t="shared" si="10"/>
        <v>27645576</v>
      </c>
      <c r="S114" s="107">
        <f t="shared" si="14"/>
        <v>2303798</v>
      </c>
      <c r="T114" s="227">
        <f>SUM(R114:S116)</f>
        <v>56008374</v>
      </c>
      <c r="V114" s="20"/>
    </row>
    <row r="115" spans="1:22" s="4" customFormat="1" ht="21.95" customHeight="1" thickBot="1" x14ac:dyDescent="0.2">
      <c r="A115" s="213"/>
      <c r="B115" s="222"/>
      <c r="C115" s="225"/>
      <c r="D115" s="133">
        <v>113</v>
      </c>
      <c r="E115" s="134" t="s">
        <v>31</v>
      </c>
      <c r="F115" s="178">
        <v>1900000</v>
      </c>
      <c r="G115" s="179">
        <v>1900000</v>
      </c>
      <c r="H115" s="179">
        <v>1900000</v>
      </c>
      <c r="I115" s="179">
        <v>1900000</v>
      </c>
      <c r="J115" s="179">
        <v>1900000</v>
      </c>
      <c r="K115" s="179">
        <v>1900000</v>
      </c>
      <c r="L115" s="179">
        <v>1900000</v>
      </c>
      <c r="M115" s="179">
        <v>1900000</v>
      </c>
      <c r="N115" s="179">
        <v>1900000</v>
      </c>
      <c r="O115" s="179">
        <v>1900000</v>
      </c>
      <c r="P115" s="179">
        <v>1900000</v>
      </c>
      <c r="Q115" s="159">
        <v>1900000</v>
      </c>
      <c r="R115" s="108">
        <f t="shared" si="10"/>
        <v>22800000</v>
      </c>
      <c r="S115" s="109">
        <f t="shared" si="14"/>
        <v>1900000</v>
      </c>
      <c r="T115" s="227"/>
      <c r="V115" s="20"/>
    </row>
    <row r="116" spans="1:22" s="4" customFormat="1" ht="21.95" customHeight="1" thickBot="1" x14ac:dyDescent="0.2">
      <c r="A116" s="214"/>
      <c r="B116" s="223"/>
      <c r="C116" s="226"/>
      <c r="D116" s="144">
        <v>232</v>
      </c>
      <c r="E116" s="145" t="s">
        <v>20</v>
      </c>
      <c r="F116" s="183"/>
      <c r="G116" s="184">
        <v>1359000</v>
      </c>
      <c r="H116" s="184"/>
      <c r="I116" s="184"/>
      <c r="J116" s="184"/>
      <c r="K116" s="184"/>
      <c r="L116" s="184"/>
      <c r="M116" s="184"/>
      <c r="N116" s="184"/>
      <c r="O116" s="184"/>
      <c r="P116" s="184"/>
      <c r="Q116" s="99"/>
      <c r="R116" s="114">
        <f t="shared" si="10"/>
        <v>1359000</v>
      </c>
      <c r="S116" s="118">
        <v>0</v>
      </c>
      <c r="T116" s="227"/>
      <c r="V116" s="20"/>
    </row>
    <row r="117" spans="1:22" s="4" customFormat="1" ht="21.95" customHeight="1" thickBot="1" x14ac:dyDescent="0.2">
      <c r="A117" s="212">
        <v>73</v>
      </c>
      <c r="B117" s="221">
        <v>3520621</v>
      </c>
      <c r="C117" s="224" t="s">
        <v>38</v>
      </c>
      <c r="D117" s="125">
        <v>112</v>
      </c>
      <c r="E117" s="126" t="s">
        <v>30</v>
      </c>
      <c r="F117" s="176">
        <v>2303798</v>
      </c>
      <c r="G117" s="177">
        <v>2303798</v>
      </c>
      <c r="H117" s="177">
        <v>2303798</v>
      </c>
      <c r="I117" s="177">
        <v>2303798</v>
      </c>
      <c r="J117" s="177">
        <v>2303798</v>
      </c>
      <c r="K117" s="177">
        <v>2303798</v>
      </c>
      <c r="L117" s="177">
        <v>2303798</v>
      </c>
      <c r="M117" s="177">
        <v>2303798</v>
      </c>
      <c r="N117" s="177">
        <v>2303798</v>
      </c>
      <c r="O117" s="177">
        <v>2303798</v>
      </c>
      <c r="P117" s="177">
        <v>2303798</v>
      </c>
      <c r="Q117" s="103">
        <v>2303798</v>
      </c>
      <c r="R117" s="106">
        <f t="shared" si="10"/>
        <v>27645576</v>
      </c>
      <c r="S117" s="107">
        <f t="shared" si="14"/>
        <v>2303798</v>
      </c>
      <c r="T117" s="227">
        <f>SUM(R117:S119)</f>
        <v>56008374</v>
      </c>
      <c r="V117" s="20"/>
    </row>
    <row r="118" spans="1:22" s="4" customFormat="1" ht="21.95" customHeight="1" thickBot="1" x14ac:dyDescent="0.2">
      <c r="A118" s="213"/>
      <c r="B118" s="222"/>
      <c r="C118" s="225"/>
      <c r="D118" s="133">
        <v>113</v>
      </c>
      <c r="E118" s="134" t="s">
        <v>31</v>
      </c>
      <c r="F118" s="178">
        <v>1900000</v>
      </c>
      <c r="G118" s="179">
        <v>1900000</v>
      </c>
      <c r="H118" s="179">
        <v>1900000</v>
      </c>
      <c r="I118" s="179">
        <v>1900000</v>
      </c>
      <c r="J118" s="179">
        <v>1900000</v>
      </c>
      <c r="K118" s="179">
        <v>1900000</v>
      </c>
      <c r="L118" s="179">
        <v>1900000</v>
      </c>
      <c r="M118" s="179">
        <v>1900000</v>
      </c>
      <c r="N118" s="179">
        <v>1900000</v>
      </c>
      <c r="O118" s="179">
        <v>1900000</v>
      </c>
      <c r="P118" s="179">
        <v>1900000</v>
      </c>
      <c r="Q118" s="159">
        <v>1900000</v>
      </c>
      <c r="R118" s="108">
        <f t="shared" si="10"/>
        <v>22800000</v>
      </c>
      <c r="S118" s="109">
        <f t="shared" si="14"/>
        <v>1900000</v>
      </c>
      <c r="T118" s="227"/>
      <c r="V118" s="20"/>
    </row>
    <row r="119" spans="1:22" s="4" customFormat="1" ht="21.95" customHeight="1" thickBot="1" x14ac:dyDescent="0.2">
      <c r="A119" s="214"/>
      <c r="B119" s="223"/>
      <c r="C119" s="226"/>
      <c r="D119" s="144">
        <v>232</v>
      </c>
      <c r="E119" s="145" t="s">
        <v>20</v>
      </c>
      <c r="F119" s="183"/>
      <c r="G119" s="184"/>
      <c r="H119" s="184">
        <v>1359000</v>
      </c>
      <c r="I119" s="184"/>
      <c r="J119" s="184"/>
      <c r="K119" s="184"/>
      <c r="L119" s="184"/>
      <c r="M119" s="184"/>
      <c r="N119" s="184"/>
      <c r="O119" s="184"/>
      <c r="P119" s="184"/>
      <c r="Q119" s="99"/>
      <c r="R119" s="114">
        <f t="shared" si="10"/>
        <v>1359000</v>
      </c>
      <c r="S119" s="118">
        <v>0</v>
      </c>
      <c r="T119" s="227"/>
      <c r="V119" s="20"/>
    </row>
    <row r="120" spans="1:22" s="4" customFormat="1" ht="21.95" customHeight="1" thickBot="1" x14ac:dyDescent="0.2">
      <c r="A120" s="212">
        <v>74</v>
      </c>
      <c r="B120" s="221">
        <v>2086906</v>
      </c>
      <c r="C120" s="224" t="s">
        <v>37</v>
      </c>
      <c r="D120" s="125">
        <v>112</v>
      </c>
      <c r="E120" s="126" t="s">
        <v>30</v>
      </c>
      <c r="F120" s="176">
        <v>2303798</v>
      </c>
      <c r="G120" s="177">
        <v>2303798</v>
      </c>
      <c r="H120" s="177">
        <v>2303798</v>
      </c>
      <c r="I120" s="177">
        <v>2303798</v>
      </c>
      <c r="J120" s="177">
        <v>2303798</v>
      </c>
      <c r="K120" s="177">
        <v>2303798</v>
      </c>
      <c r="L120" s="177">
        <v>2303798</v>
      </c>
      <c r="M120" s="177">
        <v>2303798</v>
      </c>
      <c r="N120" s="177">
        <v>2303798</v>
      </c>
      <c r="O120" s="177">
        <v>2303798</v>
      </c>
      <c r="P120" s="177">
        <v>2303798</v>
      </c>
      <c r="Q120" s="103">
        <v>2303798</v>
      </c>
      <c r="R120" s="106">
        <f t="shared" si="10"/>
        <v>27645576</v>
      </c>
      <c r="S120" s="107">
        <f t="shared" si="14"/>
        <v>2303798</v>
      </c>
      <c r="T120" s="227">
        <f>SUM(R120:S122)</f>
        <v>58726374</v>
      </c>
      <c r="V120" s="20"/>
    </row>
    <row r="121" spans="1:22" s="4" customFormat="1" ht="21.95" customHeight="1" thickBot="1" x14ac:dyDescent="0.2">
      <c r="A121" s="213"/>
      <c r="B121" s="222"/>
      <c r="C121" s="225"/>
      <c r="D121" s="133">
        <v>113</v>
      </c>
      <c r="E121" s="134" t="s">
        <v>31</v>
      </c>
      <c r="F121" s="178">
        <v>1900000</v>
      </c>
      <c r="G121" s="179">
        <v>1900000</v>
      </c>
      <c r="H121" s="179">
        <v>1900000</v>
      </c>
      <c r="I121" s="179">
        <v>1900000</v>
      </c>
      <c r="J121" s="179">
        <v>1900000</v>
      </c>
      <c r="K121" s="179">
        <v>1900000</v>
      </c>
      <c r="L121" s="179">
        <v>1900000</v>
      </c>
      <c r="M121" s="179">
        <v>1900000</v>
      </c>
      <c r="N121" s="179">
        <v>1900000</v>
      </c>
      <c r="O121" s="179">
        <v>1900000</v>
      </c>
      <c r="P121" s="179">
        <v>1900000</v>
      </c>
      <c r="Q121" s="159">
        <v>1900000</v>
      </c>
      <c r="R121" s="108">
        <f t="shared" si="10"/>
        <v>22800000</v>
      </c>
      <c r="S121" s="109">
        <f t="shared" si="14"/>
        <v>1900000</v>
      </c>
      <c r="T121" s="227"/>
      <c r="V121" s="20"/>
    </row>
    <row r="122" spans="1:22" s="4" customFormat="1" ht="21.95" customHeight="1" thickBot="1" x14ac:dyDescent="0.2">
      <c r="A122" s="214"/>
      <c r="B122" s="223"/>
      <c r="C122" s="226"/>
      <c r="D122" s="144">
        <v>232</v>
      </c>
      <c r="E122" s="145" t="s">
        <v>20</v>
      </c>
      <c r="F122" s="183">
        <v>1359000</v>
      </c>
      <c r="G122" s="184">
        <v>1359000</v>
      </c>
      <c r="H122" s="184">
        <v>1359000</v>
      </c>
      <c r="I122" s="184"/>
      <c r="J122" s="184"/>
      <c r="K122" s="184"/>
      <c r="L122" s="184"/>
      <c r="M122" s="184"/>
      <c r="N122" s="184"/>
      <c r="O122" s="184"/>
      <c r="P122" s="184"/>
      <c r="Q122" s="99"/>
      <c r="R122" s="114">
        <f t="shared" si="10"/>
        <v>4077000</v>
      </c>
      <c r="S122" s="118">
        <v>0</v>
      </c>
      <c r="T122" s="227"/>
      <c r="V122" s="20"/>
    </row>
    <row r="123" spans="1:22" s="4" customFormat="1" ht="21.95" customHeight="1" thickBot="1" x14ac:dyDescent="0.2">
      <c r="A123" s="212">
        <v>75</v>
      </c>
      <c r="B123" s="221">
        <v>1181441</v>
      </c>
      <c r="C123" s="224" t="s">
        <v>36</v>
      </c>
      <c r="D123" s="125">
        <v>112</v>
      </c>
      <c r="E123" s="126" t="s">
        <v>30</v>
      </c>
      <c r="F123" s="176">
        <v>2303798</v>
      </c>
      <c r="G123" s="177">
        <v>2303798</v>
      </c>
      <c r="H123" s="177">
        <v>2303798</v>
      </c>
      <c r="I123" s="177">
        <v>2303798</v>
      </c>
      <c r="J123" s="177">
        <v>2303798</v>
      </c>
      <c r="K123" s="177">
        <v>2303798</v>
      </c>
      <c r="L123" s="177">
        <v>2303798</v>
      </c>
      <c r="M123" s="177">
        <v>2303798</v>
      </c>
      <c r="N123" s="177">
        <v>2303798</v>
      </c>
      <c r="O123" s="177">
        <v>2303798</v>
      </c>
      <c r="P123" s="177">
        <v>2303798</v>
      </c>
      <c r="Q123" s="103">
        <v>2303798</v>
      </c>
      <c r="R123" s="106">
        <f t="shared" si="10"/>
        <v>27645576</v>
      </c>
      <c r="S123" s="107">
        <f t="shared" si="14"/>
        <v>2303798</v>
      </c>
      <c r="T123" s="227">
        <f>SUM(R123:S125)</f>
        <v>58952874</v>
      </c>
      <c r="V123" s="20"/>
    </row>
    <row r="124" spans="1:22" s="4" customFormat="1" ht="21.95" customHeight="1" thickBot="1" x14ac:dyDescent="0.2">
      <c r="A124" s="213"/>
      <c r="B124" s="222"/>
      <c r="C124" s="225"/>
      <c r="D124" s="133">
        <v>113</v>
      </c>
      <c r="E124" s="134" t="s">
        <v>31</v>
      </c>
      <c r="F124" s="178">
        <v>1900000</v>
      </c>
      <c r="G124" s="179">
        <v>1900000</v>
      </c>
      <c r="H124" s="179">
        <v>1900000</v>
      </c>
      <c r="I124" s="179">
        <v>1900000</v>
      </c>
      <c r="J124" s="179">
        <v>1900000</v>
      </c>
      <c r="K124" s="179">
        <v>1900000</v>
      </c>
      <c r="L124" s="179">
        <v>1900000</v>
      </c>
      <c r="M124" s="179">
        <v>1900000</v>
      </c>
      <c r="N124" s="179">
        <v>1900000</v>
      </c>
      <c r="O124" s="179">
        <v>1900000</v>
      </c>
      <c r="P124" s="179">
        <v>1900000</v>
      </c>
      <c r="Q124" s="159">
        <v>1900000</v>
      </c>
      <c r="R124" s="108">
        <f t="shared" si="10"/>
        <v>22800000</v>
      </c>
      <c r="S124" s="109">
        <f t="shared" si="14"/>
        <v>1900000</v>
      </c>
      <c r="T124" s="227"/>
      <c r="V124" s="20"/>
    </row>
    <row r="125" spans="1:22" s="4" customFormat="1" ht="21.95" customHeight="1" thickBot="1" x14ac:dyDescent="0.2">
      <c r="A125" s="214"/>
      <c r="B125" s="223"/>
      <c r="C125" s="226"/>
      <c r="D125" s="144">
        <v>232</v>
      </c>
      <c r="E125" s="145" t="s">
        <v>20</v>
      </c>
      <c r="F125" s="183"/>
      <c r="G125" s="184">
        <f>1359000+226500+1359000+[1]OBLIGACIONES!H114</f>
        <v>2944500</v>
      </c>
      <c r="H125" s="184">
        <v>1359000</v>
      </c>
      <c r="I125" s="184"/>
      <c r="J125" s="184"/>
      <c r="K125" s="184"/>
      <c r="L125" s="184"/>
      <c r="M125" s="184"/>
      <c r="N125" s="184"/>
      <c r="O125" s="184"/>
      <c r="P125" s="184"/>
      <c r="Q125" s="99"/>
      <c r="R125" s="114">
        <f t="shared" si="10"/>
        <v>4303500</v>
      </c>
      <c r="S125" s="118">
        <v>0</v>
      </c>
      <c r="T125" s="227"/>
      <c r="V125" s="20"/>
    </row>
    <row r="126" spans="1:22" s="4" customFormat="1" ht="21.95" customHeight="1" thickBot="1" x14ac:dyDescent="0.2">
      <c r="A126" s="212">
        <v>76</v>
      </c>
      <c r="B126" s="221">
        <v>1990161</v>
      </c>
      <c r="C126" s="224" t="s">
        <v>35</v>
      </c>
      <c r="D126" s="125">
        <v>112</v>
      </c>
      <c r="E126" s="126" t="s">
        <v>30</v>
      </c>
      <c r="F126" s="176">
        <v>2303798</v>
      </c>
      <c r="G126" s="177">
        <v>2303798</v>
      </c>
      <c r="H126" s="177">
        <v>2303798</v>
      </c>
      <c r="I126" s="177">
        <v>2303798</v>
      </c>
      <c r="J126" s="177">
        <v>2303798</v>
      </c>
      <c r="K126" s="177">
        <v>2303798</v>
      </c>
      <c r="L126" s="177">
        <v>2303798</v>
      </c>
      <c r="M126" s="177">
        <v>2303798</v>
      </c>
      <c r="N126" s="177">
        <v>2303798</v>
      </c>
      <c r="O126" s="177">
        <v>2303798</v>
      </c>
      <c r="P126" s="177">
        <v>2303798</v>
      </c>
      <c r="Q126" s="103">
        <v>2303798</v>
      </c>
      <c r="R126" s="106">
        <f t="shared" si="10"/>
        <v>27645576</v>
      </c>
      <c r="S126" s="107">
        <f t="shared" si="14"/>
        <v>2303798</v>
      </c>
      <c r="T126" s="227">
        <f>SUM(R126:S128)</f>
        <v>60085374</v>
      </c>
      <c r="V126" s="20"/>
    </row>
    <row r="127" spans="1:22" s="4" customFormat="1" ht="21.95" customHeight="1" thickBot="1" x14ac:dyDescent="0.2">
      <c r="A127" s="213"/>
      <c r="B127" s="222"/>
      <c r="C127" s="225"/>
      <c r="D127" s="133">
        <v>113</v>
      </c>
      <c r="E127" s="134" t="s">
        <v>31</v>
      </c>
      <c r="F127" s="178">
        <v>1900000</v>
      </c>
      <c r="G127" s="179">
        <v>1900000</v>
      </c>
      <c r="H127" s="179">
        <v>1900000</v>
      </c>
      <c r="I127" s="179">
        <v>1900000</v>
      </c>
      <c r="J127" s="179">
        <v>1900000</v>
      </c>
      <c r="K127" s="179">
        <v>1900000</v>
      </c>
      <c r="L127" s="179">
        <v>1900000</v>
      </c>
      <c r="M127" s="179">
        <v>1900000</v>
      </c>
      <c r="N127" s="179">
        <v>1900000</v>
      </c>
      <c r="O127" s="179">
        <v>1900000</v>
      </c>
      <c r="P127" s="179">
        <v>1900000</v>
      </c>
      <c r="Q127" s="159">
        <v>1900000</v>
      </c>
      <c r="R127" s="108">
        <f t="shared" si="10"/>
        <v>22800000</v>
      </c>
      <c r="S127" s="109">
        <f t="shared" si="14"/>
        <v>1900000</v>
      </c>
      <c r="T127" s="227"/>
      <c r="V127" s="20"/>
    </row>
    <row r="128" spans="1:22" s="4" customFormat="1" ht="21.95" customHeight="1" thickBot="1" x14ac:dyDescent="0.2">
      <c r="A128" s="214"/>
      <c r="B128" s="223"/>
      <c r="C128" s="226"/>
      <c r="D128" s="144">
        <v>232</v>
      </c>
      <c r="E128" s="145" t="s">
        <v>20</v>
      </c>
      <c r="F128" s="183">
        <v>1359000</v>
      </c>
      <c r="G128" s="184">
        <v>906000</v>
      </c>
      <c r="H128" s="184">
        <v>1359000</v>
      </c>
      <c r="I128" s="184"/>
      <c r="J128" s="184">
        <v>1359000</v>
      </c>
      <c r="K128" s="184">
        <v>453000</v>
      </c>
      <c r="L128" s="184"/>
      <c r="M128" s="184"/>
      <c r="N128" s="184"/>
      <c r="O128" s="184"/>
      <c r="P128" s="184"/>
      <c r="Q128" s="99"/>
      <c r="R128" s="114">
        <f t="shared" si="10"/>
        <v>5436000</v>
      </c>
      <c r="S128" s="118">
        <v>0</v>
      </c>
      <c r="T128" s="227"/>
      <c r="V128" s="20"/>
    </row>
    <row r="129" spans="1:22" s="4" customFormat="1" ht="21.95" customHeight="1" thickBot="1" x14ac:dyDescent="0.2">
      <c r="A129" s="212">
        <v>77</v>
      </c>
      <c r="B129" s="221">
        <v>5164832</v>
      </c>
      <c r="C129" s="224" t="s">
        <v>34</v>
      </c>
      <c r="D129" s="125">
        <v>112</v>
      </c>
      <c r="E129" s="126" t="s">
        <v>30</v>
      </c>
      <c r="F129" s="176">
        <v>2303798</v>
      </c>
      <c r="G129" s="177">
        <v>2303798</v>
      </c>
      <c r="H129" s="177">
        <v>2303798</v>
      </c>
      <c r="I129" s="177">
        <v>2303798</v>
      </c>
      <c r="J129" s="177">
        <v>2303798</v>
      </c>
      <c r="K129" s="177">
        <v>2303798</v>
      </c>
      <c r="L129" s="177">
        <v>2303798</v>
      </c>
      <c r="M129" s="177">
        <v>2303798</v>
      </c>
      <c r="N129" s="177">
        <v>2303798</v>
      </c>
      <c r="O129" s="177">
        <v>2303798</v>
      </c>
      <c r="P129" s="177">
        <v>2303798</v>
      </c>
      <c r="Q129" s="103">
        <v>2303798</v>
      </c>
      <c r="R129" s="106">
        <f t="shared" si="10"/>
        <v>27645576</v>
      </c>
      <c r="S129" s="107">
        <f t="shared" si="14"/>
        <v>2303798</v>
      </c>
      <c r="T129" s="227">
        <f>SUM(R129:S131)</f>
        <v>56008374</v>
      </c>
      <c r="V129" s="20"/>
    </row>
    <row r="130" spans="1:22" s="4" customFormat="1" ht="21.95" customHeight="1" thickBot="1" x14ac:dyDescent="0.2">
      <c r="A130" s="213"/>
      <c r="B130" s="222"/>
      <c r="C130" s="225"/>
      <c r="D130" s="133">
        <v>113</v>
      </c>
      <c r="E130" s="134" t="s">
        <v>31</v>
      </c>
      <c r="F130" s="178">
        <v>1900000</v>
      </c>
      <c r="G130" s="179">
        <v>1900000</v>
      </c>
      <c r="H130" s="179">
        <v>1900000</v>
      </c>
      <c r="I130" s="179">
        <v>1900000</v>
      </c>
      <c r="J130" s="179">
        <v>1900000</v>
      </c>
      <c r="K130" s="179">
        <v>1900000</v>
      </c>
      <c r="L130" s="179">
        <v>1900000</v>
      </c>
      <c r="M130" s="179">
        <v>1900000</v>
      </c>
      <c r="N130" s="179">
        <v>1900000</v>
      </c>
      <c r="O130" s="179">
        <v>1900000</v>
      </c>
      <c r="P130" s="179">
        <v>1900000</v>
      </c>
      <c r="Q130" s="159">
        <v>1900000</v>
      </c>
      <c r="R130" s="108">
        <f t="shared" si="10"/>
        <v>22800000</v>
      </c>
      <c r="S130" s="109">
        <f t="shared" si="14"/>
        <v>1900000</v>
      </c>
      <c r="T130" s="227"/>
      <c r="V130" s="20"/>
    </row>
    <row r="131" spans="1:22" s="4" customFormat="1" ht="21.95" customHeight="1" thickBot="1" x14ac:dyDescent="0.2">
      <c r="A131" s="214"/>
      <c r="B131" s="223"/>
      <c r="C131" s="226"/>
      <c r="D131" s="144">
        <v>232</v>
      </c>
      <c r="E131" s="145" t="s">
        <v>20</v>
      </c>
      <c r="F131" s="183"/>
      <c r="G131" s="184">
        <v>1359000</v>
      </c>
      <c r="H131" s="184"/>
      <c r="I131" s="184"/>
      <c r="J131" s="184"/>
      <c r="K131" s="184"/>
      <c r="L131" s="184"/>
      <c r="M131" s="184"/>
      <c r="N131" s="184"/>
      <c r="O131" s="184"/>
      <c r="P131" s="184"/>
      <c r="Q131" s="99"/>
      <c r="R131" s="114">
        <f t="shared" si="10"/>
        <v>1359000</v>
      </c>
      <c r="S131" s="118">
        <v>0</v>
      </c>
      <c r="T131" s="227"/>
      <c r="V131" s="20"/>
    </row>
    <row r="132" spans="1:22" s="4" customFormat="1" ht="21.95" customHeight="1" thickBot="1" x14ac:dyDescent="0.2">
      <c r="A132" s="212">
        <v>78</v>
      </c>
      <c r="B132" s="221">
        <v>2948347</v>
      </c>
      <c r="C132" s="224" t="s">
        <v>33</v>
      </c>
      <c r="D132" s="125">
        <v>112</v>
      </c>
      <c r="E132" s="126" t="s">
        <v>30</v>
      </c>
      <c r="F132" s="176">
        <v>2303798</v>
      </c>
      <c r="G132" s="177">
        <v>2303798</v>
      </c>
      <c r="H132" s="177">
        <v>2303798</v>
      </c>
      <c r="I132" s="177">
        <v>2303798</v>
      </c>
      <c r="J132" s="177">
        <v>2303798</v>
      </c>
      <c r="K132" s="177">
        <v>2303798</v>
      </c>
      <c r="L132" s="177">
        <v>2303798</v>
      </c>
      <c r="M132" s="177">
        <v>2303798</v>
      </c>
      <c r="N132" s="177">
        <v>2303798</v>
      </c>
      <c r="O132" s="177">
        <v>2303798</v>
      </c>
      <c r="P132" s="177">
        <v>2303798</v>
      </c>
      <c r="Q132" s="103">
        <v>2303798</v>
      </c>
      <c r="R132" s="106">
        <f t="shared" si="10"/>
        <v>27645576</v>
      </c>
      <c r="S132" s="107">
        <f t="shared" si="14"/>
        <v>2303798</v>
      </c>
      <c r="T132" s="227">
        <f>SUM(R132:S134)</f>
        <v>57367374</v>
      </c>
      <c r="V132" s="20"/>
    </row>
    <row r="133" spans="1:22" s="4" customFormat="1" ht="21.95" customHeight="1" thickBot="1" x14ac:dyDescent="0.2">
      <c r="A133" s="213"/>
      <c r="B133" s="222"/>
      <c r="C133" s="225"/>
      <c r="D133" s="133">
        <v>113</v>
      </c>
      <c r="E133" s="134" t="s">
        <v>31</v>
      </c>
      <c r="F133" s="178">
        <v>1900000</v>
      </c>
      <c r="G133" s="179">
        <v>1900000</v>
      </c>
      <c r="H133" s="179">
        <v>1900000</v>
      </c>
      <c r="I133" s="179">
        <v>1900000</v>
      </c>
      <c r="J133" s="179">
        <v>1900000</v>
      </c>
      <c r="K133" s="179">
        <v>1900000</v>
      </c>
      <c r="L133" s="179">
        <v>1900000</v>
      </c>
      <c r="M133" s="179">
        <v>1900000</v>
      </c>
      <c r="N133" s="179">
        <v>1900000</v>
      </c>
      <c r="O133" s="179">
        <v>1900000</v>
      </c>
      <c r="P133" s="179">
        <v>1900000</v>
      </c>
      <c r="Q133" s="159">
        <v>1900000</v>
      </c>
      <c r="R133" s="108">
        <f t="shared" si="10"/>
        <v>22800000</v>
      </c>
      <c r="S133" s="109">
        <f t="shared" si="14"/>
        <v>1900000</v>
      </c>
      <c r="T133" s="227"/>
      <c r="V133" s="20"/>
    </row>
    <row r="134" spans="1:22" s="4" customFormat="1" ht="21.95" customHeight="1" thickBot="1" x14ac:dyDescent="0.2">
      <c r="A134" s="214"/>
      <c r="B134" s="223"/>
      <c r="C134" s="226"/>
      <c r="D134" s="144">
        <v>232</v>
      </c>
      <c r="E134" s="145" t="s">
        <v>20</v>
      </c>
      <c r="F134" s="183"/>
      <c r="G134" s="184">
        <v>1359000</v>
      </c>
      <c r="H134" s="184">
        <v>1359000</v>
      </c>
      <c r="I134" s="184"/>
      <c r="J134" s="184"/>
      <c r="K134" s="184"/>
      <c r="L134" s="184"/>
      <c r="M134" s="184"/>
      <c r="N134" s="184"/>
      <c r="O134" s="184"/>
      <c r="P134" s="184"/>
      <c r="Q134" s="99"/>
      <c r="R134" s="114">
        <f t="shared" si="10"/>
        <v>2718000</v>
      </c>
      <c r="S134" s="118">
        <v>0</v>
      </c>
      <c r="T134" s="227"/>
      <c r="V134" s="20"/>
    </row>
    <row r="135" spans="1:22" s="4" customFormat="1" ht="21.95" customHeight="1" x14ac:dyDescent="0.15">
      <c r="A135" s="212">
        <v>79</v>
      </c>
      <c r="B135" s="221">
        <v>1990654</v>
      </c>
      <c r="C135" s="224" t="s">
        <v>32</v>
      </c>
      <c r="D135" s="125">
        <v>112</v>
      </c>
      <c r="E135" s="126" t="s">
        <v>30</v>
      </c>
      <c r="F135" s="176">
        <v>2303798</v>
      </c>
      <c r="G135" s="177">
        <v>2303798</v>
      </c>
      <c r="H135" s="177">
        <v>2303798</v>
      </c>
      <c r="I135" s="177">
        <v>2303798</v>
      </c>
      <c r="J135" s="177">
        <v>2303798</v>
      </c>
      <c r="K135" s="177">
        <v>2303798</v>
      </c>
      <c r="L135" s="177">
        <v>2303798</v>
      </c>
      <c r="M135" s="177">
        <v>2303798</v>
      </c>
      <c r="N135" s="177">
        <v>2303798</v>
      </c>
      <c r="O135" s="177">
        <v>2303798</v>
      </c>
      <c r="P135" s="177">
        <v>2303798</v>
      </c>
      <c r="Q135" s="103">
        <v>2303798</v>
      </c>
      <c r="R135" s="106">
        <f t="shared" si="10"/>
        <v>27645576</v>
      </c>
      <c r="S135" s="107">
        <f t="shared" si="14"/>
        <v>2303798</v>
      </c>
      <c r="T135" s="209">
        <f>SUM(R135:S137)</f>
        <v>59405874</v>
      </c>
      <c r="V135" s="20"/>
    </row>
    <row r="136" spans="1:22" s="4" customFormat="1" ht="21.95" customHeight="1" x14ac:dyDescent="0.15">
      <c r="A136" s="213"/>
      <c r="B136" s="222"/>
      <c r="C136" s="225"/>
      <c r="D136" s="129">
        <v>113</v>
      </c>
      <c r="E136" s="130" t="s">
        <v>31</v>
      </c>
      <c r="F136" s="186">
        <v>1900000</v>
      </c>
      <c r="G136" s="185">
        <v>1900000</v>
      </c>
      <c r="H136" s="185">
        <v>1900000</v>
      </c>
      <c r="I136" s="185">
        <v>1900000</v>
      </c>
      <c r="J136" s="185">
        <v>1900000</v>
      </c>
      <c r="K136" s="185">
        <v>1900000</v>
      </c>
      <c r="L136" s="185">
        <v>1900000</v>
      </c>
      <c r="M136" s="185">
        <v>1900000</v>
      </c>
      <c r="N136" s="185">
        <v>1900000</v>
      </c>
      <c r="O136" s="185">
        <v>1900000</v>
      </c>
      <c r="P136" s="185">
        <v>1900000</v>
      </c>
      <c r="Q136" s="100">
        <v>1900000</v>
      </c>
      <c r="R136" s="121">
        <f t="shared" si="10"/>
        <v>22800000</v>
      </c>
      <c r="S136" s="115">
        <f t="shared" si="14"/>
        <v>1900000</v>
      </c>
      <c r="T136" s="210"/>
      <c r="V136" s="20"/>
    </row>
    <row r="137" spans="1:22" s="4" customFormat="1" ht="21.95" customHeight="1" thickBot="1" x14ac:dyDescent="0.2">
      <c r="A137" s="214"/>
      <c r="B137" s="223"/>
      <c r="C137" s="226"/>
      <c r="D137" s="141">
        <v>232</v>
      </c>
      <c r="E137" s="136" t="s">
        <v>20</v>
      </c>
      <c r="F137" s="180">
        <v>1359000</v>
      </c>
      <c r="G137" s="181">
        <f>1359000+679500</f>
        <v>2038500</v>
      </c>
      <c r="H137" s="181"/>
      <c r="I137" s="181"/>
      <c r="J137" s="181">
        <v>1359000</v>
      </c>
      <c r="K137" s="181"/>
      <c r="L137" s="181"/>
      <c r="M137" s="181"/>
      <c r="N137" s="181"/>
      <c r="O137" s="181"/>
      <c r="P137" s="181"/>
      <c r="Q137" s="165"/>
      <c r="R137" s="110">
        <f t="shared" si="10"/>
        <v>4756500</v>
      </c>
      <c r="S137" s="116">
        <v>0</v>
      </c>
      <c r="T137" s="211"/>
      <c r="V137" s="20"/>
    </row>
    <row r="138" spans="1:22" s="4" customFormat="1" ht="21.95" customHeight="1" x14ac:dyDescent="0.15">
      <c r="A138" s="212">
        <v>80</v>
      </c>
      <c r="B138" s="215">
        <v>5083190</v>
      </c>
      <c r="C138" s="218" t="s">
        <v>87</v>
      </c>
      <c r="D138" s="125">
        <v>112</v>
      </c>
      <c r="E138" s="126" t="s">
        <v>30</v>
      </c>
      <c r="F138" s="176">
        <v>2303798</v>
      </c>
      <c r="G138" s="177">
        <v>2303798</v>
      </c>
      <c r="H138" s="177">
        <v>2303798</v>
      </c>
      <c r="I138" s="177">
        <v>2303798</v>
      </c>
      <c r="J138" s="177">
        <v>2303798</v>
      </c>
      <c r="K138" s="177">
        <v>2303798</v>
      </c>
      <c r="L138" s="177">
        <v>2303798</v>
      </c>
      <c r="M138" s="177">
        <v>2303798</v>
      </c>
      <c r="N138" s="177">
        <v>2303798</v>
      </c>
      <c r="O138" s="177">
        <v>2303798</v>
      </c>
      <c r="P138" s="177">
        <v>2303798</v>
      </c>
      <c r="Q138" s="103">
        <v>2303798</v>
      </c>
      <c r="R138" s="106">
        <f>SUM(F138:Q138)</f>
        <v>27645576</v>
      </c>
      <c r="S138" s="107">
        <f>R138/12</f>
        <v>2303798</v>
      </c>
      <c r="T138" s="209">
        <f>SUM(R138:S140)</f>
        <v>55328874</v>
      </c>
      <c r="V138" s="20"/>
    </row>
    <row r="139" spans="1:22" s="4" customFormat="1" ht="21.95" customHeight="1" x14ac:dyDescent="0.15">
      <c r="A139" s="213"/>
      <c r="B139" s="216"/>
      <c r="C139" s="219"/>
      <c r="D139" s="133">
        <v>113</v>
      </c>
      <c r="E139" s="134" t="s">
        <v>31</v>
      </c>
      <c r="F139" s="178">
        <v>1900000</v>
      </c>
      <c r="G139" s="179">
        <v>1900000</v>
      </c>
      <c r="H139" s="179">
        <v>1900000</v>
      </c>
      <c r="I139" s="179">
        <v>1900000</v>
      </c>
      <c r="J139" s="179">
        <v>1900000</v>
      </c>
      <c r="K139" s="179">
        <v>1900000</v>
      </c>
      <c r="L139" s="179">
        <v>1900000</v>
      </c>
      <c r="M139" s="179">
        <v>1900000</v>
      </c>
      <c r="N139" s="179">
        <v>1900000</v>
      </c>
      <c r="O139" s="179">
        <v>1900000</v>
      </c>
      <c r="P139" s="179">
        <v>1900000</v>
      </c>
      <c r="Q139" s="159">
        <v>1900000</v>
      </c>
      <c r="R139" s="108">
        <f>SUM(F139:Q139)</f>
        <v>22800000</v>
      </c>
      <c r="S139" s="109">
        <f>R139/12</f>
        <v>1900000</v>
      </c>
      <c r="T139" s="210"/>
      <c r="V139" s="20"/>
    </row>
    <row r="140" spans="1:22" s="4" customFormat="1" ht="21.95" customHeight="1" thickBot="1" x14ac:dyDescent="0.2">
      <c r="A140" s="214"/>
      <c r="B140" s="217"/>
      <c r="C140" s="220"/>
      <c r="D140" s="141">
        <v>232</v>
      </c>
      <c r="E140" s="136" t="s">
        <v>20</v>
      </c>
      <c r="F140" s="180"/>
      <c r="G140" s="181">
        <v>679500</v>
      </c>
      <c r="H140" s="181"/>
      <c r="I140" s="181"/>
      <c r="J140" s="181"/>
      <c r="K140" s="181"/>
      <c r="L140" s="181"/>
      <c r="M140" s="181"/>
      <c r="N140" s="181"/>
      <c r="O140" s="181"/>
      <c r="P140" s="181"/>
      <c r="Q140" s="165"/>
      <c r="R140" s="110">
        <f>SUM(F140:Q140)</f>
        <v>679500</v>
      </c>
      <c r="S140" s="116">
        <v>0</v>
      </c>
      <c r="T140" s="211"/>
      <c r="V140" s="20"/>
    </row>
    <row r="141" spans="1:22" s="4" customFormat="1" ht="28.5" customHeight="1" thickBot="1" x14ac:dyDescent="0.2">
      <c r="A141" s="230" t="s">
        <v>15</v>
      </c>
      <c r="B141" s="230"/>
      <c r="C141" s="230"/>
      <c r="D141" s="156"/>
      <c r="E141" s="156"/>
      <c r="F141" s="157">
        <f t="shared" ref="F141:T141" si="16">SUM(F9:F140)</f>
        <v>137171312</v>
      </c>
      <c r="G141" s="75">
        <f t="shared" si="16"/>
        <v>149175812</v>
      </c>
      <c r="H141" s="75">
        <f t="shared" si="16"/>
        <v>143875312</v>
      </c>
      <c r="I141" s="75">
        <f t="shared" si="16"/>
        <v>135764312</v>
      </c>
      <c r="J141" s="75">
        <f t="shared" si="16"/>
        <v>140721312</v>
      </c>
      <c r="K141" s="75">
        <f t="shared" si="16"/>
        <v>142568312</v>
      </c>
      <c r="L141" s="75">
        <f t="shared" si="16"/>
        <v>136753312</v>
      </c>
      <c r="M141" s="75">
        <f t="shared" si="16"/>
        <v>140525312</v>
      </c>
      <c r="N141" s="75">
        <f t="shared" si="16"/>
        <v>143125979</v>
      </c>
      <c r="O141" s="75">
        <f t="shared" si="16"/>
        <v>142510645</v>
      </c>
      <c r="P141" s="75">
        <f t="shared" si="16"/>
        <v>138456312</v>
      </c>
      <c r="Q141" s="75">
        <f t="shared" si="16"/>
        <v>138044312</v>
      </c>
      <c r="R141" s="75">
        <f t="shared" si="16"/>
        <v>1688692244</v>
      </c>
      <c r="S141" s="76">
        <f t="shared" si="16"/>
        <v>135125978.66666666</v>
      </c>
      <c r="T141" s="77">
        <f t="shared" si="16"/>
        <v>1823818222.6666665</v>
      </c>
      <c r="V141" s="20"/>
    </row>
  </sheetData>
  <autoFilter ref="A8:T141" xr:uid="{00000000-0009-0000-0000-000000000000}"/>
  <mergeCells count="121">
    <mergeCell ref="A53:A55"/>
    <mergeCell ref="B50:B52"/>
    <mergeCell ref="B53:B55"/>
    <mergeCell ref="C50:C52"/>
    <mergeCell ref="C53:C55"/>
    <mergeCell ref="A56:A58"/>
    <mergeCell ref="T114:T116"/>
    <mergeCell ref="A59:A60"/>
    <mergeCell ref="B56:B58"/>
    <mergeCell ref="T50:T52"/>
    <mergeCell ref="T53:T55"/>
    <mergeCell ref="A81:A82"/>
    <mergeCell ref="B81:B82"/>
    <mergeCell ref="C81:C82"/>
    <mergeCell ref="S81:S82"/>
    <mergeCell ref="T81:T82"/>
    <mergeCell ref="B59:B60"/>
    <mergeCell ref="C59:C60"/>
    <mergeCell ref="A6:P6"/>
    <mergeCell ref="A7:P7"/>
    <mergeCell ref="A9:A11"/>
    <mergeCell ref="B9:B11"/>
    <mergeCell ref="C9:C11"/>
    <mergeCell ref="A12:A15"/>
    <mergeCell ref="B12:B15"/>
    <mergeCell ref="C12:C15"/>
    <mergeCell ref="A16:A19"/>
    <mergeCell ref="B16:B19"/>
    <mergeCell ref="C16:C19"/>
    <mergeCell ref="A47:A49"/>
    <mergeCell ref="B47:B49"/>
    <mergeCell ref="C47:C49"/>
    <mergeCell ref="C29:C31"/>
    <mergeCell ref="A32:A33"/>
    <mergeCell ref="B32:B33"/>
    <mergeCell ref="C32:C33"/>
    <mergeCell ref="A39:A40"/>
    <mergeCell ref="B39:B40"/>
    <mergeCell ref="A23:A25"/>
    <mergeCell ref="A29:A31"/>
    <mergeCell ref="C34:C36"/>
    <mergeCell ref="A34:A36"/>
    <mergeCell ref="B23:B25"/>
    <mergeCell ref="C23:C25"/>
    <mergeCell ref="B26:B28"/>
    <mergeCell ref="C26:C28"/>
    <mergeCell ref="B29:B31"/>
    <mergeCell ref="C39:C40"/>
    <mergeCell ref="B34:B36"/>
    <mergeCell ref="A37:A38"/>
    <mergeCell ref="A26:A28"/>
    <mergeCell ref="C37:C38"/>
    <mergeCell ref="A141:C141"/>
    <mergeCell ref="C117:C119"/>
    <mergeCell ref="A120:A122"/>
    <mergeCell ref="B120:B122"/>
    <mergeCell ref="C120:C122"/>
    <mergeCell ref="T20:T22"/>
    <mergeCell ref="T23:T25"/>
    <mergeCell ref="T32:T33"/>
    <mergeCell ref="T29:T31"/>
    <mergeCell ref="T26:T28"/>
    <mergeCell ref="A20:A22"/>
    <mergeCell ref="B20:B22"/>
    <mergeCell ref="C20:C22"/>
    <mergeCell ref="A43:A44"/>
    <mergeCell ref="A41:A42"/>
    <mergeCell ref="A45:A46"/>
    <mergeCell ref="C45:C46"/>
    <mergeCell ref="B45:B46"/>
    <mergeCell ref="B43:B44"/>
    <mergeCell ref="C43:C44"/>
    <mergeCell ref="B41:B42"/>
    <mergeCell ref="C41:C42"/>
    <mergeCell ref="T120:T122"/>
    <mergeCell ref="T117:T119"/>
    <mergeCell ref="A126:A128"/>
    <mergeCell ref="B129:B131"/>
    <mergeCell ref="C129:C131"/>
    <mergeCell ref="A123:A125"/>
    <mergeCell ref="A129:A131"/>
    <mergeCell ref="C126:C128"/>
    <mergeCell ref="C56:C58"/>
    <mergeCell ref="A1:T5"/>
    <mergeCell ref="T41:T42"/>
    <mergeCell ref="T43:T44"/>
    <mergeCell ref="A114:A116"/>
    <mergeCell ref="B114:B116"/>
    <mergeCell ref="C114:C116"/>
    <mergeCell ref="T9:T11"/>
    <mergeCell ref="T12:T15"/>
    <mergeCell ref="T16:T19"/>
    <mergeCell ref="B37:B38"/>
    <mergeCell ref="A117:A119"/>
    <mergeCell ref="B117:B119"/>
    <mergeCell ref="A50:A52"/>
    <mergeCell ref="T59:T60"/>
    <mergeCell ref="T37:T38"/>
    <mergeCell ref="T39:T40"/>
    <mergeCell ref="T45:T46"/>
    <mergeCell ref="T129:T131"/>
    <mergeCell ref="T126:T128"/>
    <mergeCell ref="T123:T125"/>
    <mergeCell ref="B132:B134"/>
    <mergeCell ref="C132:C134"/>
    <mergeCell ref="B123:B125"/>
    <mergeCell ref="C123:C125"/>
    <mergeCell ref="B126:B128"/>
    <mergeCell ref="T34:T36"/>
    <mergeCell ref="T47:T49"/>
    <mergeCell ref="T56:T58"/>
    <mergeCell ref="T138:T140"/>
    <mergeCell ref="A138:A140"/>
    <mergeCell ref="B138:B140"/>
    <mergeCell ref="C138:C140"/>
    <mergeCell ref="A132:A134"/>
    <mergeCell ref="A135:A137"/>
    <mergeCell ref="B135:B137"/>
    <mergeCell ref="C135:C137"/>
    <mergeCell ref="T135:T137"/>
    <mergeCell ref="T132:T134"/>
  </mergeCells>
  <printOptions horizontalCentered="1"/>
  <pageMargins left="0" right="0" top="0.19685039370078741" bottom="0.47244094488188981" header="0.15748031496062992" footer="0.15748031496062992"/>
  <pageSetup paperSize="258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topLeftCell="K1" workbookViewId="0">
      <selection activeCell="T8" sqref="T8:T9"/>
    </sheetView>
  </sheetViews>
  <sheetFormatPr defaultRowHeight="12.75" x14ac:dyDescent="0.15"/>
  <cols>
    <col min="1" max="1" width="9.57421875" customWidth="1"/>
    <col min="2" max="2" width="12.9453125" customWidth="1"/>
    <col min="3" max="3" width="44.23046875" customWidth="1"/>
    <col min="4" max="4" width="16.31640625" customWidth="1"/>
    <col min="5" max="5" width="39.9140625" customWidth="1"/>
    <col min="6" max="6" width="17.6640625" customWidth="1"/>
    <col min="7" max="7" width="16.1796875" customWidth="1"/>
    <col min="8" max="8" width="21.03515625" customWidth="1"/>
    <col min="9" max="9" width="16.1796875" customWidth="1"/>
    <col min="10" max="10" width="16.31640625" customWidth="1"/>
    <col min="11" max="11" width="16.046875" customWidth="1"/>
    <col min="12" max="12" width="16.31640625" customWidth="1"/>
    <col min="13" max="13" width="15.91015625" customWidth="1"/>
    <col min="14" max="14" width="16.31640625" customWidth="1"/>
    <col min="15" max="15" width="16.85546875" customWidth="1"/>
    <col min="16" max="17" width="16.5859375" customWidth="1"/>
    <col min="18" max="19" width="17.93359375" customWidth="1"/>
    <col min="20" max="20" width="24.54296875" customWidth="1"/>
    <col min="21" max="256" width="11.4609375" customWidth="1"/>
  </cols>
  <sheetData>
    <row r="1" spans="1:20" ht="20.25" x14ac:dyDescent="0.25">
      <c r="A1" s="264" t="s">
        <v>27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2.5" x14ac:dyDescent="0.25">
      <c r="A3" s="243" t="s">
        <v>23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3"/>
      <c r="R3" s="13"/>
      <c r="S3" s="13"/>
      <c r="T3" s="26"/>
    </row>
    <row r="4" spans="1:20" ht="22.5" x14ac:dyDescent="0.25">
      <c r="A4" s="243" t="s">
        <v>104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3"/>
      <c r="R4" s="13"/>
      <c r="S4" s="13"/>
      <c r="T4" s="27"/>
    </row>
    <row r="5" spans="1:20" ht="27" thickBot="1" x14ac:dyDescent="0.2">
      <c r="A5" s="18" t="s">
        <v>14</v>
      </c>
      <c r="B5" s="18" t="s">
        <v>12</v>
      </c>
      <c r="C5" s="18" t="s">
        <v>13</v>
      </c>
      <c r="D5" s="18" t="s">
        <v>16</v>
      </c>
      <c r="E5" s="18" t="s">
        <v>17</v>
      </c>
      <c r="F5" s="25" t="s">
        <v>0</v>
      </c>
      <c r="G5" s="25" t="s">
        <v>1</v>
      </c>
      <c r="H5" s="25" t="s">
        <v>2</v>
      </c>
      <c r="I5" s="25" t="s">
        <v>3</v>
      </c>
      <c r="J5" s="25" t="s">
        <v>4</v>
      </c>
      <c r="K5" s="25" t="s">
        <v>5</v>
      </c>
      <c r="L5" s="25" t="s">
        <v>6</v>
      </c>
      <c r="M5" s="25" t="s">
        <v>7</v>
      </c>
      <c r="N5" s="25" t="s">
        <v>8</v>
      </c>
      <c r="O5" s="25" t="s">
        <v>9</v>
      </c>
      <c r="P5" s="25" t="s">
        <v>10</v>
      </c>
      <c r="Q5" s="25" t="s">
        <v>11</v>
      </c>
      <c r="R5" s="18" t="s">
        <v>25</v>
      </c>
      <c r="S5" s="18" t="s">
        <v>127</v>
      </c>
      <c r="T5" s="18" t="s">
        <v>22</v>
      </c>
    </row>
    <row r="6" spans="1:20" ht="14.25" thickBot="1" x14ac:dyDescent="0.2">
      <c r="A6" s="244">
        <v>1</v>
      </c>
      <c r="B6" s="302">
        <v>3203140</v>
      </c>
      <c r="C6" s="285" t="s">
        <v>62</v>
      </c>
      <c r="D6" s="12">
        <v>145</v>
      </c>
      <c r="E6" s="29" t="s">
        <v>63</v>
      </c>
      <c r="F6" s="55">
        <v>4500000</v>
      </c>
      <c r="G6" s="52">
        <v>4500000</v>
      </c>
      <c r="H6" s="52">
        <v>4500000</v>
      </c>
      <c r="I6" s="52">
        <v>4500000</v>
      </c>
      <c r="J6" s="52">
        <v>4500000</v>
      </c>
      <c r="K6" s="52">
        <v>4500000</v>
      </c>
      <c r="L6" s="52">
        <v>4500000</v>
      </c>
      <c r="M6" s="52">
        <v>4500000</v>
      </c>
      <c r="N6" s="52">
        <v>4500000</v>
      </c>
      <c r="O6" s="52">
        <v>4500000</v>
      </c>
      <c r="P6" s="83">
        <v>4500000</v>
      </c>
      <c r="Q6" s="83">
        <v>4500000</v>
      </c>
      <c r="R6" s="48">
        <f>SUM(F6:Q6)</f>
        <v>54000000</v>
      </c>
      <c r="S6" s="304">
        <f t="shared" ref="S6:S24" si="0">R6/12</f>
        <v>4500000</v>
      </c>
      <c r="T6" s="273">
        <f>SUM(R6:S7)</f>
        <v>63030000</v>
      </c>
    </row>
    <row r="7" spans="1:20" ht="14.25" thickBot="1" x14ac:dyDescent="0.2">
      <c r="A7" s="301"/>
      <c r="B7" s="303"/>
      <c r="C7" s="286"/>
      <c r="D7" s="11">
        <v>232</v>
      </c>
      <c r="E7" s="32" t="s">
        <v>20</v>
      </c>
      <c r="F7" s="46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906000</v>
      </c>
      <c r="N7" s="35">
        <v>906000</v>
      </c>
      <c r="O7" s="35">
        <f>906000+906000</f>
        <v>1812000</v>
      </c>
      <c r="P7" s="35"/>
      <c r="Q7" s="35">
        <v>906000</v>
      </c>
      <c r="R7" s="36">
        <f>SUM(F7:Q7)</f>
        <v>4530000</v>
      </c>
      <c r="S7" s="305"/>
      <c r="T7" s="273"/>
    </row>
    <row r="8" spans="1:20" ht="14.25" thickBot="1" x14ac:dyDescent="0.2">
      <c r="A8" s="212">
        <v>2</v>
      </c>
      <c r="B8" s="274">
        <v>617179</v>
      </c>
      <c r="C8" s="266" t="s">
        <v>65</v>
      </c>
      <c r="D8" s="72">
        <v>145</v>
      </c>
      <c r="E8" s="15" t="s">
        <v>63</v>
      </c>
      <c r="F8" s="53">
        <v>6600000</v>
      </c>
      <c r="G8" s="37">
        <v>6600000</v>
      </c>
      <c r="H8" s="37">
        <v>6600000</v>
      </c>
      <c r="I8" s="37">
        <v>6600000</v>
      </c>
      <c r="J8" s="37">
        <v>6600000</v>
      </c>
      <c r="K8" s="37">
        <v>6600000</v>
      </c>
      <c r="L8" s="37">
        <v>6600000</v>
      </c>
      <c r="M8" s="37">
        <v>6600000</v>
      </c>
      <c r="N8" s="37">
        <v>6600000</v>
      </c>
      <c r="O8" s="84">
        <v>6600000</v>
      </c>
      <c r="P8" s="84">
        <v>6600000</v>
      </c>
      <c r="Q8" s="84">
        <v>6600000</v>
      </c>
      <c r="R8" s="38">
        <f t="shared" ref="R8:R26" si="1">SUM(F8:Q8)</f>
        <v>79200000</v>
      </c>
      <c r="S8" s="304">
        <f t="shared" si="0"/>
        <v>6600000</v>
      </c>
      <c r="T8" s="267">
        <f>SUM(R8:S9)</f>
        <v>85800000</v>
      </c>
    </row>
    <row r="9" spans="1:20" ht="14.25" thickBot="1" x14ac:dyDescent="0.2">
      <c r="A9" s="214"/>
      <c r="B9" s="274"/>
      <c r="C9" s="266"/>
      <c r="D9" s="58">
        <v>232</v>
      </c>
      <c r="E9" s="51" t="s">
        <v>20</v>
      </c>
      <c r="F9" s="60"/>
      <c r="G9" s="61"/>
      <c r="H9" s="61"/>
      <c r="I9" s="61"/>
      <c r="J9" s="61"/>
      <c r="K9" s="61"/>
      <c r="L9" s="61"/>
      <c r="M9" s="61"/>
      <c r="N9" s="61"/>
      <c r="O9" s="39"/>
      <c r="P9" s="39"/>
      <c r="Q9" s="39"/>
      <c r="R9" s="50">
        <f t="shared" si="1"/>
        <v>0</v>
      </c>
      <c r="S9" s="305"/>
      <c r="T9" s="268"/>
    </row>
    <row r="10" spans="1:20" ht="14.25" thickBot="1" x14ac:dyDescent="0.2">
      <c r="A10" s="247">
        <v>3</v>
      </c>
      <c r="B10" s="295">
        <v>3946711</v>
      </c>
      <c r="C10" s="298" t="s">
        <v>67</v>
      </c>
      <c r="D10" s="78">
        <v>133</v>
      </c>
      <c r="E10" s="29" t="s">
        <v>68</v>
      </c>
      <c r="F10" s="55">
        <v>1500000</v>
      </c>
      <c r="G10" s="52">
        <v>1500000</v>
      </c>
      <c r="H10" s="52">
        <v>1500000</v>
      </c>
      <c r="I10" s="52">
        <v>1500000</v>
      </c>
      <c r="J10" s="52">
        <v>1500000</v>
      </c>
      <c r="K10" s="52">
        <v>1500000</v>
      </c>
      <c r="L10" s="52">
        <v>1500000</v>
      </c>
      <c r="M10" s="52">
        <v>1500000</v>
      </c>
      <c r="N10" s="52">
        <v>1500000</v>
      </c>
      <c r="O10" s="52">
        <v>1500000</v>
      </c>
      <c r="P10" s="52">
        <v>1500000</v>
      </c>
      <c r="Q10" s="52">
        <v>1500000</v>
      </c>
      <c r="R10" s="48">
        <f t="shared" si="1"/>
        <v>18000000</v>
      </c>
      <c r="S10" s="82">
        <f t="shared" si="0"/>
        <v>1500000</v>
      </c>
      <c r="T10" s="273">
        <f>SUM(R10:S12)</f>
        <v>98090000</v>
      </c>
    </row>
    <row r="11" spans="1:20" ht="14.25" thickBot="1" x14ac:dyDescent="0.2">
      <c r="A11" s="247"/>
      <c r="B11" s="296"/>
      <c r="C11" s="299"/>
      <c r="D11" s="14">
        <v>145</v>
      </c>
      <c r="E11" s="15" t="s">
        <v>63</v>
      </c>
      <c r="F11" s="40">
        <v>6000000</v>
      </c>
      <c r="G11" s="33">
        <v>6000000</v>
      </c>
      <c r="H11" s="33">
        <v>6000000</v>
      </c>
      <c r="I11" s="33">
        <v>6000000</v>
      </c>
      <c r="J11" s="33">
        <v>6000000</v>
      </c>
      <c r="K11" s="33">
        <v>6000000</v>
      </c>
      <c r="L11" s="33">
        <v>6000000</v>
      </c>
      <c r="M11" s="33">
        <v>6000000</v>
      </c>
      <c r="N11" s="33">
        <v>6000000</v>
      </c>
      <c r="O11" s="40">
        <v>6000000</v>
      </c>
      <c r="P11" s="40"/>
      <c r="Q11" s="85"/>
      <c r="R11" s="34">
        <f t="shared" si="1"/>
        <v>60000000</v>
      </c>
      <c r="S11" s="86">
        <f t="shared" si="0"/>
        <v>5000000</v>
      </c>
      <c r="T11" s="273"/>
    </row>
    <row r="12" spans="1:20" ht="14.25" thickBot="1" x14ac:dyDescent="0.2">
      <c r="A12" s="248"/>
      <c r="B12" s="297"/>
      <c r="C12" s="300"/>
      <c r="D12" s="17">
        <v>232</v>
      </c>
      <c r="E12" s="31" t="s">
        <v>20</v>
      </c>
      <c r="F12" s="41">
        <v>1359000</v>
      </c>
      <c r="G12" s="41">
        <v>1359000</v>
      </c>
      <c r="H12" s="41">
        <v>1359000</v>
      </c>
      <c r="I12" s="41"/>
      <c r="J12" s="41">
        <v>1359000</v>
      </c>
      <c r="K12" s="41">
        <v>1359000</v>
      </c>
      <c r="L12" s="41">
        <v>1359000</v>
      </c>
      <c r="M12" s="41"/>
      <c r="N12" s="41">
        <f>1359000+1359000</f>
        <v>2718000</v>
      </c>
      <c r="O12" s="41"/>
      <c r="P12" s="41">
        <v>1359000</v>
      </c>
      <c r="Q12" s="42">
        <v>1359000</v>
      </c>
      <c r="R12" s="36">
        <f t="shared" si="1"/>
        <v>13590000</v>
      </c>
      <c r="S12" s="63">
        <v>0</v>
      </c>
      <c r="T12" s="273"/>
    </row>
    <row r="13" spans="1:20" ht="14.25" customHeight="1" x14ac:dyDescent="0.15">
      <c r="A13" s="287">
        <v>4</v>
      </c>
      <c r="B13" s="291">
        <v>4535819</v>
      </c>
      <c r="C13" s="293" t="s">
        <v>69</v>
      </c>
      <c r="D13" s="73">
        <v>145</v>
      </c>
      <c r="E13" s="28" t="s">
        <v>63</v>
      </c>
      <c r="F13" s="40">
        <v>3800000</v>
      </c>
      <c r="G13" s="33">
        <v>3800000</v>
      </c>
      <c r="H13" s="33">
        <v>3800000</v>
      </c>
      <c r="I13" s="33">
        <v>3800000</v>
      </c>
      <c r="J13" s="33">
        <v>3800000</v>
      </c>
      <c r="K13" s="33">
        <v>3800000</v>
      </c>
      <c r="L13" s="33">
        <v>3800000</v>
      </c>
      <c r="M13" s="33">
        <v>3800000</v>
      </c>
      <c r="N13" s="33">
        <v>3800000</v>
      </c>
      <c r="O13" s="33">
        <v>3800000</v>
      </c>
      <c r="P13" s="33">
        <v>3800000</v>
      </c>
      <c r="Q13" s="85"/>
      <c r="R13" s="34">
        <f t="shared" si="1"/>
        <v>41800000</v>
      </c>
      <c r="S13" s="308">
        <f>R13/12</f>
        <v>3483333.3333333335</v>
      </c>
      <c r="T13" s="288">
        <f>SUM(R13:S14)</f>
        <v>55702333.333333336</v>
      </c>
    </row>
    <row r="14" spans="1:20" ht="15" customHeight="1" thickBot="1" x14ac:dyDescent="0.2">
      <c r="A14" s="276"/>
      <c r="B14" s="292"/>
      <c r="C14" s="294"/>
      <c r="D14" s="17">
        <v>232</v>
      </c>
      <c r="E14" s="31" t="s">
        <v>20</v>
      </c>
      <c r="F14" s="46">
        <v>1359000</v>
      </c>
      <c r="G14" s="36">
        <v>1359000</v>
      </c>
      <c r="H14" s="35"/>
      <c r="I14" s="36"/>
      <c r="J14" s="36">
        <v>1359000</v>
      </c>
      <c r="K14" s="36">
        <f>1359000+906000</f>
        <v>2265000</v>
      </c>
      <c r="L14" s="36">
        <v>1359000</v>
      </c>
      <c r="M14" s="36"/>
      <c r="N14" s="36">
        <v>1359000</v>
      </c>
      <c r="O14" s="36"/>
      <c r="P14" s="36"/>
      <c r="Q14" s="36">
        <v>1359000</v>
      </c>
      <c r="R14" s="36">
        <f t="shared" si="1"/>
        <v>10419000</v>
      </c>
      <c r="S14" s="309"/>
      <c r="T14" s="282"/>
    </row>
    <row r="15" spans="1:20" ht="13.5" x14ac:dyDescent="0.15">
      <c r="A15" s="275">
        <v>5</v>
      </c>
      <c r="B15" s="289">
        <v>1251181</v>
      </c>
      <c r="C15" s="279" t="s">
        <v>83</v>
      </c>
      <c r="D15" s="12">
        <v>145</v>
      </c>
      <c r="E15" s="29" t="s">
        <v>63</v>
      </c>
      <c r="F15" s="79">
        <v>3300000</v>
      </c>
      <c r="G15" s="74">
        <v>3300000</v>
      </c>
      <c r="H15" s="74">
        <v>3300000</v>
      </c>
      <c r="I15" s="74">
        <v>3300000</v>
      </c>
      <c r="J15" s="74">
        <v>3300000</v>
      </c>
      <c r="K15" s="74">
        <v>3300000</v>
      </c>
      <c r="L15" s="74">
        <v>3300000</v>
      </c>
      <c r="M15" s="74">
        <v>3300000</v>
      </c>
      <c r="N15" s="74">
        <v>3300000</v>
      </c>
      <c r="O15" s="74">
        <v>3300000</v>
      </c>
      <c r="P15" s="74">
        <v>3300000</v>
      </c>
      <c r="Q15" s="87">
        <v>3300000</v>
      </c>
      <c r="R15" s="48">
        <f t="shared" si="1"/>
        <v>39600000</v>
      </c>
      <c r="S15" s="304">
        <f t="shared" si="0"/>
        <v>3300000</v>
      </c>
      <c r="T15" s="281">
        <f>SUM(R15:S16)</f>
        <v>42900000</v>
      </c>
    </row>
    <row r="16" spans="1:20" ht="14.25" thickBot="1" x14ac:dyDescent="0.2">
      <c r="A16" s="276"/>
      <c r="B16" s="290"/>
      <c r="C16" s="280"/>
      <c r="D16" s="9">
        <v>232</v>
      </c>
      <c r="E16" s="30" t="s">
        <v>20</v>
      </c>
      <c r="F16" s="4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>
        <f t="shared" si="1"/>
        <v>0</v>
      </c>
      <c r="S16" s="305"/>
      <c r="T16" s="282"/>
    </row>
    <row r="17" spans="1:20" ht="14.25" thickBot="1" x14ac:dyDescent="0.2">
      <c r="A17" s="212">
        <v>6</v>
      </c>
      <c r="B17" s="283">
        <v>3666377</v>
      </c>
      <c r="C17" s="285" t="s">
        <v>56</v>
      </c>
      <c r="D17" s="10">
        <v>145</v>
      </c>
      <c r="E17" s="29" t="s">
        <v>63</v>
      </c>
      <c r="F17" s="55">
        <v>3000000</v>
      </c>
      <c r="G17" s="52">
        <v>3000000</v>
      </c>
      <c r="H17" s="52">
        <v>3000000</v>
      </c>
      <c r="I17" s="52">
        <v>3000000</v>
      </c>
      <c r="J17" s="52">
        <v>3000000</v>
      </c>
      <c r="K17" s="52">
        <v>3000000</v>
      </c>
      <c r="L17" s="52">
        <v>3000000</v>
      </c>
      <c r="M17" s="52">
        <v>3000000</v>
      </c>
      <c r="N17" s="83">
        <v>3000000</v>
      </c>
      <c r="O17" s="83">
        <v>3000000</v>
      </c>
      <c r="P17" s="83">
        <v>3000000</v>
      </c>
      <c r="Q17" s="83">
        <v>3000000</v>
      </c>
      <c r="R17" s="48">
        <f t="shared" si="1"/>
        <v>36000000</v>
      </c>
      <c r="S17" s="306">
        <f t="shared" si="0"/>
        <v>3000000</v>
      </c>
      <c r="T17" s="273">
        <f>SUM(R17:S18)</f>
        <v>39000000</v>
      </c>
    </row>
    <row r="18" spans="1:20" ht="14.25" thickBot="1" x14ac:dyDescent="0.2">
      <c r="A18" s="214"/>
      <c r="B18" s="284"/>
      <c r="C18" s="286"/>
      <c r="D18" s="9">
        <v>260</v>
      </c>
      <c r="E18" s="30" t="s">
        <v>64</v>
      </c>
      <c r="F18" s="4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6"/>
      <c r="R18" s="36">
        <f t="shared" si="1"/>
        <v>0</v>
      </c>
      <c r="S18" s="307"/>
      <c r="T18" s="273"/>
    </row>
    <row r="19" spans="1:20" ht="14.25" thickBot="1" x14ac:dyDescent="0.2">
      <c r="A19" s="213">
        <v>7</v>
      </c>
      <c r="B19" s="274">
        <v>3529981</v>
      </c>
      <c r="C19" s="266" t="s">
        <v>84</v>
      </c>
      <c r="D19" s="8">
        <v>145</v>
      </c>
      <c r="E19" s="15" t="s">
        <v>63</v>
      </c>
      <c r="F19" s="45">
        <v>4500000</v>
      </c>
      <c r="G19" s="43">
        <v>4500000</v>
      </c>
      <c r="H19" s="43">
        <v>4500000</v>
      </c>
      <c r="I19" s="43">
        <v>4500000</v>
      </c>
      <c r="J19" s="43">
        <v>4500000</v>
      </c>
      <c r="K19" s="43">
        <v>4500000</v>
      </c>
      <c r="L19" s="43">
        <v>4500000</v>
      </c>
      <c r="M19" s="43">
        <v>4500000</v>
      </c>
      <c r="N19" s="43">
        <v>4500000</v>
      </c>
      <c r="O19" s="43">
        <v>4500000</v>
      </c>
      <c r="P19" s="43">
        <v>4500000</v>
      </c>
      <c r="Q19" s="43">
        <v>4500000</v>
      </c>
      <c r="R19" s="38">
        <f t="shared" si="1"/>
        <v>54000000</v>
      </c>
      <c r="S19" s="310">
        <f t="shared" si="0"/>
        <v>4500000</v>
      </c>
      <c r="T19" s="267">
        <f>SUM(R19:S20)</f>
        <v>58500000</v>
      </c>
    </row>
    <row r="20" spans="1:20" ht="14.25" thickBot="1" x14ac:dyDescent="0.2">
      <c r="A20" s="213"/>
      <c r="B20" s="274"/>
      <c r="C20" s="266"/>
      <c r="D20" s="5">
        <v>260</v>
      </c>
      <c r="E20" s="51" t="s">
        <v>64</v>
      </c>
      <c r="F20" s="60"/>
      <c r="G20" s="61"/>
      <c r="H20" s="61"/>
      <c r="I20" s="61"/>
      <c r="J20" s="61"/>
      <c r="K20" s="61"/>
      <c r="L20" s="43"/>
      <c r="M20" s="43"/>
      <c r="N20" s="43"/>
      <c r="O20" s="49"/>
      <c r="P20" s="88"/>
      <c r="Q20" s="88"/>
      <c r="R20" s="50">
        <f t="shared" si="1"/>
        <v>0</v>
      </c>
      <c r="S20" s="311"/>
      <c r="T20" s="268"/>
    </row>
    <row r="21" spans="1:20" ht="13.5" x14ac:dyDescent="0.15">
      <c r="A21" s="275">
        <v>8</v>
      </c>
      <c r="B21" s="277">
        <v>4535735</v>
      </c>
      <c r="C21" s="279" t="s">
        <v>85</v>
      </c>
      <c r="D21" s="10">
        <v>145</v>
      </c>
      <c r="E21" s="29" t="s">
        <v>63</v>
      </c>
      <c r="F21" s="5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48">
        <f t="shared" si="1"/>
        <v>0</v>
      </c>
      <c r="S21" s="306">
        <f>+R22/12</f>
        <v>1500000</v>
      </c>
      <c r="T21" s="281">
        <f>SUM(R21:S22)</f>
        <v>19500000</v>
      </c>
    </row>
    <row r="22" spans="1:20" ht="14.25" thickBot="1" x14ac:dyDescent="0.2">
      <c r="A22" s="276"/>
      <c r="B22" s="278"/>
      <c r="C22" s="280"/>
      <c r="D22" s="6">
        <v>260</v>
      </c>
      <c r="E22" s="30" t="s">
        <v>64</v>
      </c>
      <c r="F22" s="46">
        <v>2000000</v>
      </c>
      <c r="G22" s="35">
        <v>2000000</v>
      </c>
      <c r="H22" s="35">
        <v>2000000</v>
      </c>
      <c r="I22" s="35">
        <v>2000000</v>
      </c>
      <c r="J22" s="35">
        <v>2000000</v>
      </c>
      <c r="K22" s="35">
        <v>2000000</v>
      </c>
      <c r="L22" s="35">
        <v>2000000</v>
      </c>
      <c r="M22" s="35">
        <v>2000000</v>
      </c>
      <c r="N22" s="35">
        <v>2000000</v>
      </c>
      <c r="O22" s="35"/>
      <c r="P22" s="35"/>
      <c r="Q22" s="89"/>
      <c r="R22" s="36">
        <f t="shared" si="1"/>
        <v>18000000</v>
      </c>
      <c r="S22" s="307"/>
      <c r="T22" s="282"/>
    </row>
    <row r="23" spans="1:20" ht="14.25" thickBot="1" x14ac:dyDescent="0.2">
      <c r="A23" s="213">
        <v>9</v>
      </c>
      <c r="B23" s="265">
        <v>12125396</v>
      </c>
      <c r="C23" s="266" t="s">
        <v>86</v>
      </c>
      <c r="D23" s="8">
        <v>145</v>
      </c>
      <c r="E23" s="15" t="s">
        <v>63</v>
      </c>
      <c r="F23" s="84">
        <v>3000000</v>
      </c>
      <c r="G23" s="90">
        <v>3000000</v>
      </c>
      <c r="H23" s="90">
        <v>3000000</v>
      </c>
      <c r="I23" s="90">
        <v>3000000</v>
      </c>
      <c r="J23" s="90">
        <v>3000000</v>
      </c>
      <c r="K23" s="90">
        <v>3000000</v>
      </c>
      <c r="L23" s="90">
        <v>2500000</v>
      </c>
      <c r="M23" s="90">
        <v>2500000</v>
      </c>
      <c r="N23" s="90">
        <v>2500000</v>
      </c>
      <c r="O23" s="90">
        <v>2500000</v>
      </c>
      <c r="P23" s="90">
        <v>2500000</v>
      </c>
      <c r="Q23" s="90">
        <v>2500000</v>
      </c>
      <c r="R23" s="38">
        <f t="shared" si="1"/>
        <v>33000000</v>
      </c>
      <c r="S23" s="62">
        <f t="shared" si="0"/>
        <v>2750000</v>
      </c>
      <c r="T23" s="267">
        <f>SUM(R23:S24)</f>
        <v>35750000</v>
      </c>
    </row>
    <row r="24" spans="1:20" ht="14.25" thickBot="1" x14ac:dyDescent="0.2">
      <c r="A24" s="213"/>
      <c r="B24" s="265"/>
      <c r="C24" s="266"/>
      <c r="D24" s="21">
        <v>260</v>
      </c>
      <c r="E24" s="59" t="s">
        <v>64</v>
      </c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50">
        <f t="shared" si="1"/>
        <v>0</v>
      </c>
      <c r="S24" s="64">
        <f t="shared" si="0"/>
        <v>0</v>
      </c>
      <c r="T24" s="268"/>
    </row>
    <row r="25" spans="1:20" ht="14.25" thickBot="1" x14ac:dyDescent="0.2">
      <c r="A25" s="236">
        <v>10</v>
      </c>
      <c r="B25" s="269">
        <v>4329100</v>
      </c>
      <c r="C25" s="271" t="s">
        <v>142</v>
      </c>
      <c r="D25" s="10">
        <v>145</v>
      </c>
      <c r="E25" s="29" t="s">
        <v>63</v>
      </c>
      <c r="F25" s="83"/>
      <c r="G25" s="52"/>
      <c r="H25" s="52"/>
      <c r="I25" s="52"/>
      <c r="J25" s="52"/>
      <c r="K25" s="52"/>
      <c r="L25" s="52"/>
      <c r="M25" s="52"/>
      <c r="N25" s="52"/>
      <c r="O25" s="52"/>
      <c r="P25" s="52">
        <v>2000000</v>
      </c>
      <c r="Q25" s="52">
        <v>2000000</v>
      </c>
      <c r="R25" s="48">
        <f t="shared" si="1"/>
        <v>4000000</v>
      </c>
      <c r="S25" s="306">
        <f>+R25/12</f>
        <v>333333.33333333331</v>
      </c>
      <c r="T25" s="273">
        <f>SUM(R25:S26)</f>
        <v>4333333.333333333</v>
      </c>
    </row>
    <row r="26" spans="1:20" ht="14.25" thickBot="1" x14ac:dyDescent="0.2">
      <c r="A26" s="237"/>
      <c r="B26" s="270"/>
      <c r="C26" s="272"/>
      <c r="D26" s="7">
        <v>260</v>
      </c>
      <c r="E26" s="32" t="s">
        <v>64</v>
      </c>
      <c r="F26" s="5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7"/>
      <c r="R26" s="36">
        <f t="shared" si="1"/>
        <v>0</v>
      </c>
      <c r="S26" s="307"/>
      <c r="T26" s="273"/>
    </row>
    <row r="27" spans="1:20" ht="15" thickBot="1" x14ac:dyDescent="0.2">
      <c r="A27" s="261" t="s">
        <v>15</v>
      </c>
      <c r="B27" s="262"/>
      <c r="C27" s="263"/>
      <c r="D27" s="71"/>
      <c r="E27" s="71"/>
      <c r="F27" s="56">
        <f t="shared" ref="F27:Q27" si="2">SUM(F6:F26)</f>
        <v>40918000</v>
      </c>
      <c r="G27" s="24">
        <f t="shared" si="2"/>
        <v>40918000</v>
      </c>
      <c r="H27" s="24">
        <f t="shared" si="2"/>
        <v>39559000</v>
      </c>
      <c r="I27" s="24">
        <f t="shared" si="2"/>
        <v>38200000</v>
      </c>
      <c r="J27" s="24">
        <f t="shared" si="2"/>
        <v>40918000</v>
      </c>
      <c r="K27" s="24">
        <f t="shared" si="2"/>
        <v>41824000</v>
      </c>
      <c r="L27" s="24">
        <f t="shared" si="2"/>
        <v>40418000</v>
      </c>
      <c r="M27" s="24">
        <f t="shared" si="2"/>
        <v>38606000</v>
      </c>
      <c r="N27" s="24">
        <f t="shared" si="2"/>
        <v>42683000</v>
      </c>
      <c r="O27" s="24">
        <f t="shared" si="2"/>
        <v>37512000</v>
      </c>
      <c r="P27" s="24">
        <f t="shared" si="2"/>
        <v>33059000</v>
      </c>
      <c r="Q27" s="24">
        <f t="shared" si="2"/>
        <v>31524000</v>
      </c>
      <c r="R27" s="24">
        <f>SUM(R6:R26)</f>
        <v>466139000</v>
      </c>
      <c r="S27" s="65">
        <f>SUM(S6:S26)</f>
        <v>36466666.666666664</v>
      </c>
      <c r="T27" s="67">
        <f>SUM(T6:T26)</f>
        <v>502605666.66666663</v>
      </c>
    </row>
    <row r="28" spans="1:20" x14ac:dyDescent="0.15">
      <c r="C28" s="1"/>
      <c r="D28" s="1"/>
      <c r="E28" s="1"/>
      <c r="F28" s="57"/>
      <c r="G28" s="2"/>
      <c r="H28" s="2"/>
      <c r="I28" s="2"/>
      <c r="J28" s="2"/>
      <c r="K28" s="2"/>
      <c r="L28" s="2"/>
      <c r="M28" s="2"/>
    </row>
  </sheetData>
  <mergeCells count="52">
    <mergeCell ref="T6:T7"/>
    <mergeCell ref="S6:S7"/>
    <mergeCell ref="S25:S26"/>
    <mergeCell ref="S8:S9"/>
    <mergeCell ref="S13:S14"/>
    <mergeCell ref="S15:S16"/>
    <mergeCell ref="S17:S18"/>
    <mergeCell ref="S19:S20"/>
    <mergeCell ref="S21:S22"/>
    <mergeCell ref="A3:P3"/>
    <mergeCell ref="A4:P4"/>
    <mergeCell ref="A6:A7"/>
    <mergeCell ref="B6:B7"/>
    <mergeCell ref="C6:C7"/>
    <mergeCell ref="A8:A9"/>
    <mergeCell ref="B8:B9"/>
    <mergeCell ref="C8:C9"/>
    <mergeCell ref="T8:T9"/>
    <mergeCell ref="A10:A12"/>
    <mergeCell ref="B10:B12"/>
    <mergeCell ref="C10:C12"/>
    <mergeCell ref="T10:T12"/>
    <mergeCell ref="A13:A14"/>
    <mergeCell ref="T13:T14"/>
    <mergeCell ref="A15:A16"/>
    <mergeCell ref="B15:B16"/>
    <mergeCell ref="C15:C16"/>
    <mergeCell ref="T15:T16"/>
    <mergeCell ref="B13:B14"/>
    <mergeCell ref="C13:C14"/>
    <mergeCell ref="C21:C22"/>
    <mergeCell ref="T21:T22"/>
    <mergeCell ref="A17:A18"/>
    <mergeCell ref="B17:B18"/>
    <mergeCell ref="C17:C18"/>
    <mergeCell ref="T17:T18"/>
    <mergeCell ref="A27:C27"/>
    <mergeCell ref="A1:T1"/>
    <mergeCell ref="A23:A24"/>
    <mergeCell ref="B23:B24"/>
    <mergeCell ref="C23:C24"/>
    <mergeCell ref="T23:T24"/>
    <mergeCell ref="A25:A26"/>
    <mergeCell ref="B25:B26"/>
    <mergeCell ref="C25:C26"/>
    <mergeCell ref="T25:T26"/>
    <mergeCell ref="A19:A20"/>
    <mergeCell ref="B19:B20"/>
    <mergeCell ref="C19:C20"/>
    <mergeCell ref="T19:T20"/>
    <mergeCell ref="A21:A22"/>
    <mergeCell ref="B21:B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4"/>
  <sheetViews>
    <sheetView topLeftCell="A31" workbookViewId="0">
      <selection activeCell="G12" sqref="G12"/>
    </sheetView>
  </sheetViews>
  <sheetFormatPr defaultRowHeight="12.75" x14ac:dyDescent="0.15"/>
  <cols>
    <col min="1" max="1" width="9.57421875" customWidth="1"/>
    <col min="2" max="2" width="12.9453125" customWidth="1"/>
    <col min="3" max="3" width="44.23046875" customWidth="1"/>
    <col min="4" max="4" width="16.31640625" customWidth="1"/>
    <col min="5" max="5" width="43.15234375" customWidth="1"/>
    <col min="6" max="6" width="17.6640625" customWidth="1"/>
    <col min="7" max="7" width="16.1796875" customWidth="1"/>
    <col min="8" max="8" width="21.03515625" customWidth="1"/>
    <col min="9" max="9" width="16.1796875" customWidth="1"/>
    <col min="10" max="10" width="16.31640625" customWidth="1"/>
    <col min="11" max="11" width="16.046875" customWidth="1"/>
    <col min="12" max="12" width="16.31640625" customWidth="1"/>
    <col min="13" max="13" width="15.91015625" customWidth="1"/>
    <col min="14" max="14" width="16.31640625" customWidth="1"/>
    <col min="15" max="15" width="16.85546875" customWidth="1"/>
    <col min="16" max="17" width="16.5859375" customWidth="1"/>
    <col min="18" max="19" width="17.93359375" customWidth="1"/>
    <col min="20" max="20" width="24.54296875" customWidth="1"/>
    <col min="21" max="256" width="11.4609375" customWidth="1"/>
  </cols>
  <sheetData>
    <row r="1" spans="1:20" x14ac:dyDescent="0.15">
      <c r="A1" s="228" t="s">
        <v>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x14ac:dyDescent="0.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1:20" x14ac:dyDescent="0.1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 spans="1:20" ht="22.5" x14ac:dyDescent="0.25">
      <c r="A6" s="243" t="s">
        <v>23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3"/>
      <c r="R6" s="13"/>
      <c r="S6" s="13"/>
      <c r="T6" s="26"/>
    </row>
    <row r="7" spans="1:20" ht="23.25" thickBot="1" x14ac:dyDescent="0.3">
      <c r="A7" s="243" t="s">
        <v>104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"/>
      <c r="R7" s="13"/>
      <c r="S7" s="13"/>
      <c r="T7" s="27"/>
    </row>
    <row r="8" spans="1:20" ht="27" thickBot="1" x14ac:dyDescent="0.2">
      <c r="A8" s="94" t="s">
        <v>14</v>
      </c>
      <c r="B8" s="95" t="s">
        <v>12</v>
      </c>
      <c r="C8" s="95" t="s">
        <v>13</v>
      </c>
      <c r="D8" s="95" t="s">
        <v>16</v>
      </c>
      <c r="E8" s="95" t="s">
        <v>17</v>
      </c>
      <c r="F8" s="96" t="s">
        <v>0</v>
      </c>
      <c r="G8" s="96" t="s">
        <v>1</v>
      </c>
      <c r="H8" s="96" t="s">
        <v>2</v>
      </c>
      <c r="I8" s="96" t="s">
        <v>3</v>
      </c>
      <c r="J8" s="96" t="s">
        <v>4</v>
      </c>
      <c r="K8" s="96" t="s">
        <v>5</v>
      </c>
      <c r="L8" s="96" t="s">
        <v>6</v>
      </c>
      <c r="M8" s="96" t="s">
        <v>7</v>
      </c>
      <c r="N8" s="96" t="s">
        <v>8</v>
      </c>
      <c r="O8" s="96" t="s">
        <v>9</v>
      </c>
      <c r="P8" s="96" t="s">
        <v>10</v>
      </c>
      <c r="Q8" s="96" t="s">
        <v>11</v>
      </c>
      <c r="R8" s="95" t="s">
        <v>25</v>
      </c>
      <c r="S8" s="95" t="s">
        <v>107</v>
      </c>
      <c r="T8" s="97" t="s">
        <v>22</v>
      </c>
    </row>
    <row r="9" spans="1:20" ht="14.25" thickBot="1" x14ac:dyDescent="0.2">
      <c r="A9" s="244">
        <v>1</v>
      </c>
      <c r="B9" s="212">
        <v>2063317</v>
      </c>
      <c r="C9" s="224" t="s">
        <v>28</v>
      </c>
      <c r="D9" s="125">
        <v>111</v>
      </c>
      <c r="E9" s="126" t="s">
        <v>18</v>
      </c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58"/>
      <c r="R9" s="106">
        <f>SUM(F9:Q9)</f>
        <v>0</v>
      </c>
      <c r="S9" s="107">
        <f t="shared" ref="S9:S63" si="0">R9/12</f>
        <v>0</v>
      </c>
      <c r="T9" s="211">
        <f>SUM(R9:S11)</f>
        <v>0</v>
      </c>
    </row>
    <row r="10" spans="1:20" ht="14.25" thickBot="1" x14ac:dyDescent="0.2">
      <c r="A10" s="245"/>
      <c r="B10" s="213"/>
      <c r="C10" s="225"/>
      <c r="D10" s="127">
        <v>113</v>
      </c>
      <c r="E10" s="128" t="s">
        <v>19</v>
      </c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59"/>
      <c r="R10" s="108">
        <f t="shared" ref="R10:R33" si="1">SUM(F10:Q10)</f>
        <v>0</v>
      </c>
      <c r="S10" s="109">
        <f t="shared" si="0"/>
        <v>0</v>
      </c>
      <c r="T10" s="227"/>
    </row>
    <row r="11" spans="1:20" ht="14.25" thickBot="1" x14ac:dyDescent="0.2">
      <c r="A11" s="245"/>
      <c r="B11" s="213"/>
      <c r="C11" s="225"/>
      <c r="D11" s="129">
        <v>232</v>
      </c>
      <c r="E11" s="130" t="s">
        <v>20</v>
      </c>
      <c r="F11" s="180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98"/>
      <c r="R11" s="110">
        <f t="shared" si="1"/>
        <v>0</v>
      </c>
      <c r="S11" s="111">
        <v>0</v>
      </c>
      <c r="T11" s="227"/>
    </row>
    <row r="12" spans="1:20" ht="14.25" thickBot="1" x14ac:dyDescent="0.2">
      <c r="A12" s="212">
        <v>2</v>
      </c>
      <c r="B12" s="221">
        <v>3450025</v>
      </c>
      <c r="C12" s="224" t="s">
        <v>66</v>
      </c>
      <c r="D12" s="125">
        <v>111</v>
      </c>
      <c r="E12" s="126" t="s">
        <v>18</v>
      </c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99"/>
      <c r="R12" s="112">
        <f t="shared" si="1"/>
        <v>0</v>
      </c>
      <c r="S12" s="113">
        <f t="shared" si="0"/>
        <v>0</v>
      </c>
      <c r="T12" s="227">
        <f>SUM(R12:S15)</f>
        <v>0</v>
      </c>
    </row>
    <row r="13" spans="1:20" ht="14.25" thickBot="1" x14ac:dyDescent="0.2">
      <c r="A13" s="213"/>
      <c r="B13" s="222"/>
      <c r="C13" s="225"/>
      <c r="D13" s="133">
        <v>133</v>
      </c>
      <c r="E13" s="134" t="s">
        <v>92</v>
      </c>
      <c r="F13" s="178"/>
      <c r="G13" s="179"/>
      <c r="H13" s="179"/>
      <c r="I13" s="179"/>
      <c r="J13" s="179"/>
      <c r="K13" s="179"/>
      <c r="L13" s="179"/>
      <c r="M13" s="179"/>
      <c r="N13" s="179"/>
      <c r="O13" s="185"/>
      <c r="P13" s="185"/>
      <c r="Q13" s="100"/>
      <c r="R13" s="112">
        <f t="shared" si="1"/>
        <v>0</v>
      </c>
      <c r="S13" s="109">
        <f t="shared" si="0"/>
        <v>0</v>
      </c>
      <c r="T13" s="227"/>
    </row>
    <row r="14" spans="1:20" ht="14.25" thickBot="1" x14ac:dyDescent="0.2">
      <c r="A14" s="213"/>
      <c r="B14" s="222"/>
      <c r="C14" s="225"/>
      <c r="D14" s="133">
        <v>131</v>
      </c>
      <c r="E14" s="130" t="s">
        <v>24</v>
      </c>
      <c r="F14" s="18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00"/>
      <c r="R14" s="114">
        <f t="shared" si="1"/>
        <v>0</v>
      </c>
      <c r="S14" s="115">
        <v>0</v>
      </c>
      <c r="T14" s="227"/>
    </row>
    <row r="15" spans="1:20" ht="14.25" thickBot="1" x14ac:dyDescent="0.2">
      <c r="A15" s="213"/>
      <c r="B15" s="222"/>
      <c r="C15" s="225"/>
      <c r="D15" s="135">
        <v>232</v>
      </c>
      <c r="E15" s="136" t="s">
        <v>20</v>
      </c>
      <c r="F15" s="180"/>
      <c r="G15" s="181"/>
      <c r="H15" s="181"/>
      <c r="I15" s="181"/>
      <c r="J15" s="181"/>
      <c r="K15" s="181"/>
      <c r="L15" s="181"/>
      <c r="M15" s="187"/>
      <c r="N15" s="187"/>
      <c r="O15" s="187"/>
      <c r="P15" s="187"/>
      <c r="Q15" s="101"/>
      <c r="R15" s="110">
        <f t="shared" si="1"/>
        <v>0</v>
      </c>
      <c r="S15" s="116">
        <v>0</v>
      </c>
      <c r="T15" s="227"/>
    </row>
    <row r="16" spans="1:20" ht="14.25" thickBot="1" x14ac:dyDescent="0.2">
      <c r="A16" s="246">
        <v>3</v>
      </c>
      <c r="B16" s="249">
        <v>2981883</v>
      </c>
      <c r="C16" s="231" t="s">
        <v>61</v>
      </c>
      <c r="D16" s="137">
        <v>111</v>
      </c>
      <c r="E16" s="128" t="s">
        <v>18</v>
      </c>
      <c r="F16" s="186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00"/>
      <c r="R16" s="112">
        <f t="shared" si="1"/>
        <v>0</v>
      </c>
      <c r="S16" s="113">
        <f t="shared" si="0"/>
        <v>0</v>
      </c>
      <c r="T16" s="227">
        <f>SUM(R16:S19)</f>
        <v>0</v>
      </c>
    </row>
    <row r="17" spans="1:20" ht="14.25" thickBot="1" x14ac:dyDescent="0.2">
      <c r="A17" s="247"/>
      <c r="B17" s="250"/>
      <c r="C17" s="232"/>
      <c r="D17" s="137">
        <v>131</v>
      </c>
      <c r="E17" s="128" t="s">
        <v>24</v>
      </c>
      <c r="F17" s="178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59"/>
      <c r="R17" s="112">
        <f t="shared" si="1"/>
        <v>0</v>
      </c>
      <c r="S17" s="109">
        <v>0</v>
      </c>
      <c r="T17" s="227"/>
    </row>
    <row r="18" spans="1:20" ht="14.25" thickBot="1" x14ac:dyDescent="0.2">
      <c r="A18" s="247"/>
      <c r="B18" s="250"/>
      <c r="C18" s="232"/>
      <c r="D18" s="137">
        <v>133</v>
      </c>
      <c r="E18" s="128" t="s">
        <v>92</v>
      </c>
      <c r="F18" s="178"/>
      <c r="G18" s="179"/>
      <c r="H18" s="179"/>
      <c r="I18" s="179"/>
      <c r="J18" s="179"/>
      <c r="K18" s="179"/>
      <c r="L18" s="179"/>
      <c r="M18" s="179"/>
      <c r="N18" s="179"/>
      <c r="O18" s="178"/>
      <c r="P18" s="178"/>
      <c r="Q18" s="160"/>
      <c r="R18" s="112">
        <f t="shared" si="1"/>
        <v>0</v>
      </c>
      <c r="S18" s="109">
        <f t="shared" si="0"/>
        <v>0</v>
      </c>
      <c r="T18" s="227"/>
    </row>
    <row r="19" spans="1:20" ht="14.25" thickBot="1" x14ac:dyDescent="0.2">
      <c r="A19" s="248"/>
      <c r="B19" s="251"/>
      <c r="C19" s="233"/>
      <c r="D19" s="138">
        <v>232</v>
      </c>
      <c r="E19" s="136" t="s">
        <v>20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02"/>
      <c r="R19" s="110">
        <f t="shared" si="1"/>
        <v>0</v>
      </c>
      <c r="S19" s="116">
        <v>0</v>
      </c>
      <c r="T19" s="227"/>
    </row>
    <row r="20" spans="1:20" ht="14.25" thickBot="1" x14ac:dyDescent="0.2">
      <c r="A20" s="212">
        <v>4</v>
      </c>
      <c r="B20" s="221">
        <v>3252585</v>
      </c>
      <c r="C20" s="254" t="s">
        <v>52</v>
      </c>
      <c r="D20" s="139">
        <v>111</v>
      </c>
      <c r="E20" s="128" t="s">
        <v>18</v>
      </c>
      <c r="F20" s="186"/>
      <c r="G20" s="185"/>
      <c r="H20" s="185"/>
      <c r="I20" s="185"/>
      <c r="J20" s="185"/>
      <c r="K20" s="185"/>
      <c r="L20" s="185"/>
      <c r="M20" s="185"/>
      <c r="N20" s="177"/>
      <c r="O20" s="177"/>
      <c r="P20" s="177"/>
      <c r="Q20" s="103"/>
      <c r="R20" s="112">
        <f t="shared" si="1"/>
        <v>0</v>
      </c>
      <c r="S20" s="113">
        <f t="shared" si="0"/>
        <v>0</v>
      </c>
      <c r="T20" s="227">
        <f>SUM(R20:S22)</f>
        <v>0</v>
      </c>
    </row>
    <row r="21" spans="1:20" ht="14.25" thickBot="1" x14ac:dyDescent="0.2">
      <c r="A21" s="213"/>
      <c r="B21" s="222"/>
      <c r="C21" s="255"/>
      <c r="D21" s="139">
        <v>131</v>
      </c>
      <c r="E21" s="128" t="s">
        <v>24</v>
      </c>
      <c r="F21" s="178"/>
      <c r="G21" s="179"/>
      <c r="H21" s="179"/>
      <c r="I21" s="179"/>
      <c r="J21" s="179"/>
      <c r="K21" s="179"/>
      <c r="L21" s="179"/>
      <c r="M21" s="179"/>
      <c r="N21" s="189"/>
      <c r="O21" s="189"/>
      <c r="P21" s="189"/>
      <c r="Q21" s="158"/>
      <c r="R21" s="112">
        <f t="shared" si="1"/>
        <v>0</v>
      </c>
      <c r="S21" s="109">
        <v>0</v>
      </c>
      <c r="T21" s="227"/>
    </row>
    <row r="22" spans="1:20" ht="14.25" thickBot="1" x14ac:dyDescent="0.2">
      <c r="A22" s="214"/>
      <c r="B22" s="223"/>
      <c r="C22" s="256"/>
      <c r="D22" s="141">
        <v>133</v>
      </c>
      <c r="E22" s="136" t="s">
        <v>92</v>
      </c>
      <c r="F22" s="188"/>
      <c r="G22" s="190"/>
      <c r="H22" s="181"/>
      <c r="I22" s="190"/>
      <c r="J22" s="190"/>
      <c r="K22" s="190"/>
      <c r="L22" s="190"/>
      <c r="M22" s="190"/>
      <c r="N22" s="190"/>
      <c r="O22" s="190"/>
      <c r="P22" s="190"/>
      <c r="Q22" s="161"/>
      <c r="R22" s="110">
        <f t="shared" si="1"/>
        <v>0</v>
      </c>
      <c r="S22" s="116">
        <f t="shared" si="0"/>
        <v>0</v>
      </c>
      <c r="T22" s="227"/>
    </row>
    <row r="23" spans="1:20" ht="14.25" thickBot="1" x14ac:dyDescent="0.2">
      <c r="A23" s="212">
        <v>5</v>
      </c>
      <c r="B23" s="240">
        <v>3450016</v>
      </c>
      <c r="C23" s="225" t="s">
        <v>40</v>
      </c>
      <c r="D23" s="125">
        <v>111</v>
      </c>
      <c r="E23" s="126" t="s">
        <v>18</v>
      </c>
      <c r="F23" s="176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03"/>
      <c r="R23" s="106">
        <f t="shared" si="1"/>
        <v>0</v>
      </c>
      <c r="S23" s="107">
        <f t="shared" si="0"/>
        <v>0</v>
      </c>
      <c r="T23" s="227">
        <f>SUM(R23:S25)</f>
        <v>0</v>
      </c>
    </row>
    <row r="24" spans="1:20" ht="14.25" thickBot="1" x14ac:dyDescent="0.2">
      <c r="A24" s="213"/>
      <c r="B24" s="240"/>
      <c r="C24" s="225"/>
      <c r="D24" s="139">
        <v>131</v>
      </c>
      <c r="E24" s="128" t="s">
        <v>24</v>
      </c>
      <c r="F24" s="191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58"/>
      <c r="R24" s="112">
        <f t="shared" si="1"/>
        <v>0</v>
      </c>
      <c r="S24" s="113">
        <v>0</v>
      </c>
      <c r="T24" s="227"/>
    </row>
    <row r="25" spans="1:20" ht="14.25" thickBot="1" x14ac:dyDescent="0.2">
      <c r="A25" s="214"/>
      <c r="B25" s="241"/>
      <c r="C25" s="226"/>
      <c r="D25" s="141">
        <v>232</v>
      </c>
      <c r="E25" s="136" t="s">
        <v>20</v>
      </c>
      <c r="F25" s="180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62"/>
      <c r="R25" s="110">
        <f t="shared" si="1"/>
        <v>0</v>
      </c>
      <c r="S25" s="116">
        <f t="shared" si="0"/>
        <v>0</v>
      </c>
      <c r="T25" s="227"/>
    </row>
    <row r="26" spans="1:20" ht="14.25" thickBot="1" x14ac:dyDescent="0.2">
      <c r="A26" s="212">
        <v>6</v>
      </c>
      <c r="B26" s="242">
        <v>1818243</v>
      </c>
      <c r="C26" s="224" t="s">
        <v>41</v>
      </c>
      <c r="D26" s="125">
        <v>111</v>
      </c>
      <c r="E26" s="126" t="s">
        <v>18</v>
      </c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03"/>
      <c r="R26" s="106">
        <f t="shared" si="1"/>
        <v>0</v>
      </c>
      <c r="S26" s="107">
        <f t="shared" si="0"/>
        <v>0</v>
      </c>
      <c r="T26" s="227">
        <f>SUM(R26:S28)</f>
        <v>0</v>
      </c>
    </row>
    <row r="27" spans="1:20" ht="14.25" thickBot="1" x14ac:dyDescent="0.2">
      <c r="A27" s="213"/>
      <c r="B27" s="240"/>
      <c r="C27" s="225"/>
      <c r="D27" s="139">
        <v>131</v>
      </c>
      <c r="E27" s="128" t="s">
        <v>24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59"/>
      <c r="R27" s="112">
        <f t="shared" si="1"/>
        <v>0</v>
      </c>
      <c r="S27" s="113">
        <v>0</v>
      </c>
      <c r="T27" s="227"/>
    </row>
    <row r="28" spans="1:20" ht="14.25" thickBot="1" x14ac:dyDescent="0.2">
      <c r="A28" s="214"/>
      <c r="B28" s="240"/>
      <c r="C28" s="225"/>
      <c r="D28" s="135">
        <v>133</v>
      </c>
      <c r="E28" s="142" t="s">
        <v>92</v>
      </c>
      <c r="F28" s="180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62"/>
      <c r="R28" s="117">
        <f t="shared" si="1"/>
        <v>0</v>
      </c>
      <c r="S28" s="116">
        <f t="shared" si="0"/>
        <v>0</v>
      </c>
      <c r="T28" s="227"/>
    </row>
    <row r="29" spans="1:20" ht="14.25" thickBot="1" x14ac:dyDescent="0.2">
      <c r="A29" s="213">
        <v>7</v>
      </c>
      <c r="B29" s="221">
        <v>1679442</v>
      </c>
      <c r="C29" s="224" t="s">
        <v>42</v>
      </c>
      <c r="D29" s="139">
        <v>111</v>
      </c>
      <c r="E29" s="128" t="s">
        <v>18</v>
      </c>
      <c r="F29" s="191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58"/>
      <c r="R29" s="112">
        <f t="shared" si="1"/>
        <v>0</v>
      </c>
      <c r="S29" s="113">
        <f t="shared" si="0"/>
        <v>0</v>
      </c>
      <c r="T29" s="211">
        <f>SUM(R29:S31)</f>
        <v>0</v>
      </c>
    </row>
    <row r="30" spans="1:20" ht="14.25" thickBot="1" x14ac:dyDescent="0.2">
      <c r="A30" s="213"/>
      <c r="B30" s="222"/>
      <c r="C30" s="225"/>
      <c r="D30" s="139">
        <v>131</v>
      </c>
      <c r="E30" s="128" t="s">
        <v>24</v>
      </c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99"/>
      <c r="R30" s="114">
        <f t="shared" si="1"/>
        <v>0</v>
      </c>
      <c r="S30" s="118">
        <v>0</v>
      </c>
      <c r="T30" s="211"/>
    </row>
    <row r="31" spans="1:20" ht="14.25" thickBot="1" x14ac:dyDescent="0.2">
      <c r="A31" s="213"/>
      <c r="B31" s="222"/>
      <c r="C31" s="225"/>
      <c r="D31" s="139">
        <v>133</v>
      </c>
      <c r="E31" s="128" t="s">
        <v>92</v>
      </c>
      <c r="F31" s="180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63"/>
      <c r="R31" s="110">
        <f t="shared" si="1"/>
        <v>0</v>
      </c>
      <c r="S31" s="116">
        <f t="shared" si="0"/>
        <v>0</v>
      </c>
      <c r="T31" s="227"/>
    </row>
    <row r="32" spans="1:20" ht="14.25" thickBot="1" x14ac:dyDescent="0.2">
      <c r="A32" s="212">
        <v>8</v>
      </c>
      <c r="B32" s="221">
        <v>2670648</v>
      </c>
      <c r="C32" s="224" t="s">
        <v>43</v>
      </c>
      <c r="D32" s="125">
        <v>111</v>
      </c>
      <c r="E32" s="126" t="s">
        <v>18</v>
      </c>
      <c r="F32" s="176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03"/>
      <c r="R32" s="106">
        <f t="shared" si="1"/>
        <v>0</v>
      </c>
      <c r="S32" s="107">
        <f t="shared" si="0"/>
        <v>0</v>
      </c>
      <c r="T32" s="227">
        <f>SUM(R32:S33)</f>
        <v>0</v>
      </c>
    </row>
    <row r="33" spans="1:20" ht="14.25" thickBot="1" x14ac:dyDescent="0.2">
      <c r="A33" s="214"/>
      <c r="B33" s="223"/>
      <c r="C33" s="226"/>
      <c r="D33" s="135">
        <v>131</v>
      </c>
      <c r="E33" s="142" t="s">
        <v>24</v>
      </c>
      <c r="F33" s="180"/>
      <c r="G33" s="181"/>
      <c r="H33" s="181"/>
      <c r="I33" s="181"/>
      <c r="J33" s="181"/>
      <c r="K33" s="181"/>
      <c r="L33" s="181"/>
      <c r="M33" s="181"/>
      <c r="N33" s="181"/>
      <c r="O33" s="192"/>
      <c r="P33" s="192"/>
      <c r="Q33" s="164"/>
      <c r="R33" s="117">
        <f t="shared" si="1"/>
        <v>0</v>
      </c>
      <c r="S33" s="116">
        <v>0</v>
      </c>
      <c r="T33" s="227"/>
    </row>
    <row r="34" spans="1:20" ht="14.25" thickBot="1" x14ac:dyDescent="0.2">
      <c r="A34" s="212">
        <v>9</v>
      </c>
      <c r="B34" s="221">
        <v>6326259</v>
      </c>
      <c r="C34" s="224" t="s">
        <v>89</v>
      </c>
      <c r="D34" s="125">
        <v>111</v>
      </c>
      <c r="E34" s="126" t="s">
        <v>18</v>
      </c>
      <c r="F34" s="176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03"/>
      <c r="R34" s="106">
        <f>SUM(F34:Q34)</f>
        <v>0</v>
      </c>
      <c r="S34" s="107">
        <f t="shared" si="0"/>
        <v>0</v>
      </c>
      <c r="T34" s="227">
        <f>SUM(R34:S36)</f>
        <v>0</v>
      </c>
    </row>
    <row r="35" spans="1:20" ht="14.25" thickBot="1" x14ac:dyDescent="0.2">
      <c r="A35" s="213"/>
      <c r="B35" s="222"/>
      <c r="C35" s="225"/>
      <c r="D35" s="139">
        <v>131</v>
      </c>
      <c r="E35" s="128" t="s">
        <v>24</v>
      </c>
      <c r="F35" s="191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58"/>
      <c r="R35" s="112">
        <f>SUM(F35:Q35)</f>
        <v>0</v>
      </c>
      <c r="S35" s="113">
        <v>0</v>
      </c>
      <c r="T35" s="211"/>
    </row>
    <row r="36" spans="1:20" ht="14.25" thickBot="1" x14ac:dyDescent="0.2">
      <c r="A36" s="214"/>
      <c r="B36" s="223"/>
      <c r="C36" s="226"/>
      <c r="D36" s="135">
        <v>133</v>
      </c>
      <c r="E36" s="142" t="s">
        <v>92</v>
      </c>
      <c r="F36" s="180"/>
      <c r="G36" s="181"/>
      <c r="H36" s="181"/>
      <c r="I36" s="181"/>
      <c r="J36" s="181"/>
      <c r="K36" s="181"/>
      <c r="L36" s="182"/>
      <c r="M36" s="181"/>
      <c r="N36" s="181"/>
      <c r="O36" s="181"/>
      <c r="P36" s="181"/>
      <c r="Q36" s="165"/>
      <c r="R36" s="117">
        <f>SUM(F36:Q36)</f>
        <v>0</v>
      </c>
      <c r="S36" s="116">
        <f t="shared" si="0"/>
        <v>0</v>
      </c>
      <c r="T36" s="227"/>
    </row>
    <row r="37" spans="1:20" ht="14.25" thickBot="1" x14ac:dyDescent="0.2">
      <c r="A37" s="213">
        <v>10</v>
      </c>
      <c r="B37" s="213">
        <v>5083245</v>
      </c>
      <c r="C37" s="225" t="s">
        <v>44</v>
      </c>
      <c r="D37" s="139">
        <v>111</v>
      </c>
      <c r="E37" s="128" t="s">
        <v>18</v>
      </c>
      <c r="F37" s="18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04"/>
      <c r="R37" s="112">
        <f t="shared" ref="R37:R100" si="2">SUM(F37:Q37)</f>
        <v>0</v>
      </c>
      <c r="S37" s="113">
        <f t="shared" si="0"/>
        <v>0</v>
      </c>
      <c r="T37" s="211">
        <f>SUM(R37:S38)</f>
        <v>0</v>
      </c>
    </row>
    <row r="38" spans="1:20" ht="14.25" thickBot="1" x14ac:dyDescent="0.2">
      <c r="A38" s="214"/>
      <c r="B38" s="213"/>
      <c r="C38" s="226"/>
      <c r="D38" s="141">
        <v>131</v>
      </c>
      <c r="E38" s="136" t="s">
        <v>24</v>
      </c>
      <c r="F38" s="180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65"/>
      <c r="R38" s="110">
        <f t="shared" si="2"/>
        <v>0</v>
      </c>
      <c r="S38" s="116">
        <v>0</v>
      </c>
      <c r="T38" s="227"/>
    </row>
    <row r="39" spans="1:20" ht="14.25" thickBot="1" x14ac:dyDescent="0.2">
      <c r="A39" s="236">
        <v>11</v>
      </c>
      <c r="B39" s="238">
        <v>2250027</v>
      </c>
      <c r="C39" s="252" t="s">
        <v>70</v>
      </c>
      <c r="D39" s="125">
        <v>111</v>
      </c>
      <c r="E39" s="126" t="s">
        <v>18</v>
      </c>
      <c r="F39" s="176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03"/>
      <c r="R39" s="106">
        <f t="shared" si="2"/>
        <v>0</v>
      </c>
      <c r="S39" s="107">
        <f t="shared" si="0"/>
        <v>0</v>
      </c>
      <c r="T39" s="227">
        <f>SUM(R39:S40)</f>
        <v>0</v>
      </c>
    </row>
    <row r="40" spans="1:20" ht="14.25" thickBot="1" x14ac:dyDescent="0.2">
      <c r="A40" s="237"/>
      <c r="B40" s="239"/>
      <c r="C40" s="253"/>
      <c r="D40" s="135">
        <v>131</v>
      </c>
      <c r="E40" s="142" t="s">
        <v>24</v>
      </c>
      <c r="F40" s="188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66"/>
      <c r="R40" s="117">
        <f t="shared" si="2"/>
        <v>0</v>
      </c>
      <c r="S40" s="116">
        <v>0</v>
      </c>
      <c r="T40" s="227"/>
    </row>
    <row r="41" spans="1:20" ht="14.25" thickBot="1" x14ac:dyDescent="0.2">
      <c r="A41" s="236">
        <v>12</v>
      </c>
      <c r="B41" s="257">
        <v>3570597</v>
      </c>
      <c r="C41" s="224" t="s">
        <v>45</v>
      </c>
      <c r="D41" s="125">
        <v>111</v>
      </c>
      <c r="E41" s="126" t="s">
        <v>18</v>
      </c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03"/>
      <c r="R41" s="106">
        <f t="shared" si="2"/>
        <v>0</v>
      </c>
      <c r="S41" s="107">
        <f t="shared" si="0"/>
        <v>0</v>
      </c>
      <c r="T41" s="227">
        <f>SUM(R41:S42)</f>
        <v>0</v>
      </c>
    </row>
    <row r="42" spans="1:20" ht="14.25" thickBot="1" x14ac:dyDescent="0.2">
      <c r="A42" s="237"/>
      <c r="B42" s="237"/>
      <c r="C42" s="226"/>
      <c r="D42" s="135">
        <v>131</v>
      </c>
      <c r="E42" s="142" t="s">
        <v>24</v>
      </c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65"/>
      <c r="R42" s="117">
        <f t="shared" si="2"/>
        <v>0</v>
      </c>
      <c r="S42" s="116">
        <v>0</v>
      </c>
      <c r="T42" s="227"/>
    </row>
    <row r="43" spans="1:20" ht="14.25" thickBot="1" x14ac:dyDescent="0.2">
      <c r="A43" s="212">
        <v>13</v>
      </c>
      <c r="B43" s="221">
        <v>1829375</v>
      </c>
      <c r="C43" s="224" t="s">
        <v>90</v>
      </c>
      <c r="D43" s="125">
        <v>111</v>
      </c>
      <c r="E43" s="126" t="s">
        <v>18</v>
      </c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03"/>
      <c r="R43" s="106">
        <f t="shared" si="2"/>
        <v>0</v>
      </c>
      <c r="S43" s="107">
        <f t="shared" si="0"/>
        <v>0</v>
      </c>
      <c r="T43" s="227">
        <f>SUM(R43:S44)</f>
        <v>0</v>
      </c>
    </row>
    <row r="44" spans="1:20" ht="14.25" thickBot="1" x14ac:dyDescent="0.2">
      <c r="A44" s="214"/>
      <c r="B44" s="223"/>
      <c r="C44" s="226"/>
      <c r="D44" s="135">
        <v>131</v>
      </c>
      <c r="E44" s="142" t="s">
        <v>24</v>
      </c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62"/>
      <c r="R44" s="117">
        <f t="shared" si="2"/>
        <v>0</v>
      </c>
      <c r="S44" s="116">
        <f t="shared" si="0"/>
        <v>0</v>
      </c>
      <c r="T44" s="227"/>
    </row>
    <row r="45" spans="1:20" ht="14.25" thickBot="1" x14ac:dyDescent="0.2">
      <c r="A45" s="213">
        <v>14</v>
      </c>
      <c r="B45" s="213">
        <v>1988442</v>
      </c>
      <c r="C45" s="255" t="s">
        <v>46</v>
      </c>
      <c r="D45" s="139">
        <v>111</v>
      </c>
      <c r="E45" s="128" t="s">
        <v>18</v>
      </c>
      <c r="F45" s="191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58"/>
      <c r="R45" s="112">
        <f t="shared" si="2"/>
        <v>0</v>
      </c>
      <c r="S45" s="113">
        <f t="shared" si="0"/>
        <v>0</v>
      </c>
      <c r="T45" s="211">
        <f>SUM(R45:S46)</f>
        <v>0</v>
      </c>
    </row>
    <row r="46" spans="1:20" ht="14.25" thickBot="1" x14ac:dyDescent="0.2">
      <c r="A46" s="213"/>
      <c r="B46" s="213"/>
      <c r="C46" s="255"/>
      <c r="D46" s="139">
        <v>133</v>
      </c>
      <c r="E46" s="128" t="s">
        <v>21</v>
      </c>
      <c r="F46" s="180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62"/>
      <c r="R46" s="110">
        <f t="shared" si="2"/>
        <v>0</v>
      </c>
      <c r="S46" s="116">
        <v>0</v>
      </c>
      <c r="T46" s="227"/>
    </row>
    <row r="47" spans="1:20" ht="14.25" thickBot="1" x14ac:dyDescent="0.2">
      <c r="A47" s="212">
        <v>15</v>
      </c>
      <c r="B47" s="234">
        <v>3947643</v>
      </c>
      <c r="C47" s="224" t="s">
        <v>91</v>
      </c>
      <c r="D47" s="125">
        <v>111</v>
      </c>
      <c r="E47" s="126" t="s">
        <v>18</v>
      </c>
      <c r="F47" s="191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67"/>
      <c r="R47" s="112">
        <f t="shared" si="2"/>
        <v>0</v>
      </c>
      <c r="S47" s="113">
        <f t="shared" si="0"/>
        <v>0</v>
      </c>
      <c r="T47" s="227">
        <f>SUM(R47:S49)</f>
        <v>0</v>
      </c>
    </row>
    <row r="48" spans="1:20" ht="14.25" thickBot="1" x14ac:dyDescent="0.2">
      <c r="A48" s="213"/>
      <c r="B48" s="235"/>
      <c r="C48" s="225"/>
      <c r="D48" s="139">
        <v>131</v>
      </c>
      <c r="E48" s="128" t="s">
        <v>24</v>
      </c>
      <c r="F48" s="178"/>
      <c r="G48" s="179"/>
      <c r="H48" s="195"/>
      <c r="I48" s="179"/>
      <c r="J48" s="179"/>
      <c r="K48" s="179"/>
      <c r="L48" s="179"/>
      <c r="M48" s="179"/>
      <c r="N48" s="179"/>
      <c r="O48" s="179"/>
      <c r="P48" s="179"/>
      <c r="Q48" s="159"/>
      <c r="R48" s="112">
        <f t="shared" si="2"/>
        <v>0</v>
      </c>
      <c r="S48" s="109">
        <v>0</v>
      </c>
      <c r="T48" s="227"/>
    </row>
    <row r="49" spans="1:20" ht="14.25" thickBot="1" x14ac:dyDescent="0.2">
      <c r="A49" s="213"/>
      <c r="B49" s="235"/>
      <c r="C49" s="225"/>
      <c r="D49" s="144">
        <v>133</v>
      </c>
      <c r="E49" s="145" t="s">
        <v>92</v>
      </c>
      <c r="F49" s="186"/>
      <c r="G49" s="185"/>
      <c r="H49" s="185"/>
      <c r="I49" s="185"/>
      <c r="J49" s="185"/>
      <c r="K49" s="185"/>
      <c r="L49" s="185"/>
      <c r="M49" s="185"/>
      <c r="N49" s="185"/>
      <c r="O49" s="196"/>
      <c r="P49" s="196"/>
      <c r="Q49" s="168"/>
      <c r="R49" s="114">
        <f t="shared" si="2"/>
        <v>0</v>
      </c>
      <c r="S49" s="115">
        <f t="shared" si="0"/>
        <v>0</v>
      </c>
      <c r="T49" s="209"/>
    </row>
    <row r="50" spans="1:20" ht="14.25" thickBot="1" x14ac:dyDescent="0.2">
      <c r="A50" s="212">
        <v>16</v>
      </c>
      <c r="B50" s="234">
        <v>1990661</v>
      </c>
      <c r="C50" s="224" t="s">
        <v>47</v>
      </c>
      <c r="D50" s="125">
        <v>111</v>
      </c>
      <c r="E50" s="126" t="s">
        <v>18</v>
      </c>
      <c r="F50" s="17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03"/>
      <c r="R50" s="106">
        <f t="shared" si="2"/>
        <v>0</v>
      </c>
      <c r="S50" s="107">
        <f t="shared" si="0"/>
        <v>0</v>
      </c>
      <c r="T50" s="227">
        <f>SUM(R50:S52)</f>
        <v>0</v>
      </c>
    </row>
    <row r="51" spans="1:20" ht="14.25" thickBot="1" x14ac:dyDescent="0.2">
      <c r="A51" s="213"/>
      <c r="B51" s="235"/>
      <c r="C51" s="225"/>
      <c r="D51" s="139">
        <v>131</v>
      </c>
      <c r="E51" s="128" t="s">
        <v>24</v>
      </c>
      <c r="F51" s="178"/>
      <c r="G51" s="179"/>
      <c r="H51" s="179"/>
      <c r="I51" s="179"/>
      <c r="J51" s="179"/>
      <c r="K51" s="179"/>
      <c r="L51" s="179"/>
      <c r="M51" s="194"/>
      <c r="N51" s="194"/>
      <c r="O51" s="194"/>
      <c r="P51" s="194"/>
      <c r="Q51" s="167"/>
      <c r="R51" s="112">
        <f t="shared" si="2"/>
        <v>0</v>
      </c>
      <c r="S51" s="109">
        <v>0</v>
      </c>
      <c r="T51" s="227"/>
    </row>
    <row r="52" spans="1:20" ht="14.25" thickBot="1" x14ac:dyDescent="0.2">
      <c r="A52" s="213"/>
      <c r="B52" s="258"/>
      <c r="C52" s="226"/>
      <c r="D52" s="141">
        <v>133</v>
      </c>
      <c r="E52" s="142" t="s">
        <v>92</v>
      </c>
      <c r="F52" s="180"/>
      <c r="G52" s="181"/>
      <c r="H52" s="181"/>
      <c r="I52" s="181"/>
      <c r="J52" s="181"/>
      <c r="K52" s="181"/>
      <c r="L52" s="181"/>
      <c r="M52" s="181"/>
      <c r="N52" s="181"/>
      <c r="O52" s="197"/>
      <c r="P52" s="197"/>
      <c r="Q52" s="166"/>
      <c r="R52" s="117">
        <f t="shared" si="2"/>
        <v>0</v>
      </c>
      <c r="S52" s="116">
        <f t="shared" si="0"/>
        <v>0</v>
      </c>
      <c r="T52" s="227"/>
    </row>
    <row r="53" spans="1:20" ht="14.25" thickBot="1" x14ac:dyDescent="0.2">
      <c r="A53" s="212">
        <v>17</v>
      </c>
      <c r="B53" s="234">
        <v>3946738</v>
      </c>
      <c r="C53" s="224" t="s">
        <v>48</v>
      </c>
      <c r="D53" s="125">
        <v>111</v>
      </c>
      <c r="E53" s="126" t="s">
        <v>18</v>
      </c>
      <c r="F53" s="176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69"/>
      <c r="R53" s="106">
        <f t="shared" si="2"/>
        <v>0</v>
      </c>
      <c r="S53" s="107">
        <f t="shared" si="0"/>
        <v>0</v>
      </c>
      <c r="T53" s="227">
        <f>SUM(R53:S54)</f>
        <v>0</v>
      </c>
    </row>
    <row r="54" spans="1:20" ht="14.25" thickBot="1" x14ac:dyDescent="0.2">
      <c r="A54" s="214"/>
      <c r="B54" s="258"/>
      <c r="C54" s="226"/>
      <c r="D54" s="135">
        <v>123</v>
      </c>
      <c r="E54" s="142" t="s">
        <v>92</v>
      </c>
      <c r="F54" s="180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65"/>
      <c r="R54" s="117">
        <f t="shared" si="2"/>
        <v>0</v>
      </c>
      <c r="S54" s="116">
        <f t="shared" si="0"/>
        <v>0</v>
      </c>
      <c r="T54" s="227"/>
    </row>
    <row r="55" spans="1:20" ht="14.25" thickBot="1" x14ac:dyDescent="0.2">
      <c r="A55" s="69">
        <v>18</v>
      </c>
      <c r="B55" s="146">
        <v>4087958</v>
      </c>
      <c r="C55" s="147" t="s">
        <v>75</v>
      </c>
      <c r="D55" s="148">
        <v>144</v>
      </c>
      <c r="E55" s="149" t="s">
        <v>26</v>
      </c>
      <c r="F55" s="199"/>
      <c r="G55" s="200"/>
      <c r="H55" s="200"/>
      <c r="I55" s="200"/>
      <c r="J55" s="200"/>
      <c r="K55" s="199"/>
      <c r="L55" s="200"/>
      <c r="M55" s="200"/>
      <c r="N55" s="200"/>
      <c r="O55" s="200"/>
      <c r="P55" s="200"/>
      <c r="Q55" s="170"/>
      <c r="R55" s="119">
        <f t="shared" si="2"/>
        <v>0</v>
      </c>
      <c r="S55" s="120">
        <f t="shared" si="0"/>
        <v>0</v>
      </c>
      <c r="T55" s="105">
        <f t="shared" ref="T55:T64" si="3">SUM(R55:S55)</f>
        <v>0</v>
      </c>
    </row>
    <row r="56" spans="1:20" ht="14.25" thickBot="1" x14ac:dyDescent="0.2">
      <c r="A56" s="66">
        <v>19</v>
      </c>
      <c r="B56" s="143">
        <v>2651241</v>
      </c>
      <c r="C56" s="150" t="s">
        <v>49</v>
      </c>
      <c r="D56" s="144">
        <v>144</v>
      </c>
      <c r="E56" s="145" t="s">
        <v>26</v>
      </c>
      <c r="F56" s="183"/>
      <c r="G56" s="184"/>
      <c r="H56" s="184"/>
      <c r="I56" s="184"/>
      <c r="J56" s="184"/>
      <c r="K56" s="184"/>
      <c r="L56" s="184"/>
      <c r="M56" s="184"/>
      <c r="N56" s="201"/>
      <c r="O56" s="184"/>
      <c r="P56" s="184"/>
      <c r="Q56" s="99"/>
      <c r="R56" s="114">
        <f t="shared" si="2"/>
        <v>0</v>
      </c>
      <c r="S56" s="118">
        <f t="shared" si="0"/>
        <v>0</v>
      </c>
      <c r="T56" s="91">
        <f t="shared" si="3"/>
        <v>0</v>
      </c>
    </row>
    <row r="57" spans="1:20" ht="14.25" thickBot="1" x14ac:dyDescent="0.2">
      <c r="A57" s="69">
        <v>20</v>
      </c>
      <c r="B57" s="146">
        <v>2696160</v>
      </c>
      <c r="C57" s="147" t="s">
        <v>58</v>
      </c>
      <c r="D57" s="148">
        <v>144</v>
      </c>
      <c r="E57" s="149" t="s">
        <v>26</v>
      </c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170"/>
      <c r="R57" s="119">
        <f t="shared" si="2"/>
        <v>0</v>
      </c>
      <c r="S57" s="120">
        <f t="shared" si="0"/>
        <v>0</v>
      </c>
      <c r="T57" s="105">
        <f t="shared" si="3"/>
        <v>0</v>
      </c>
    </row>
    <row r="58" spans="1:20" ht="14.25" thickBot="1" x14ac:dyDescent="0.2">
      <c r="A58" s="68">
        <v>21</v>
      </c>
      <c r="B58" s="132">
        <v>1659278</v>
      </c>
      <c r="C58" s="151" t="s">
        <v>93</v>
      </c>
      <c r="D58" s="144">
        <v>144</v>
      </c>
      <c r="E58" s="145" t="s">
        <v>26</v>
      </c>
      <c r="F58" s="183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171"/>
      <c r="R58" s="114">
        <f t="shared" si="2"/>
        <v>0</v>
      </c>
      <c r="S58" s="118">
        <f t="shared" si="0"/>
        <v>0</v>
      </c>
      <c r="T58" s="92">
        <f t="shared" si="3"/>
        <v>0</v>
      </c>
    </row>
    <row r="59" spans="1:20" ht="14.25" thickBot="1" x14ac:dyDescent="0.2">
      <c r="A59" s="69">
        <v>22</v>
      </c>
      <c r="B59" s="152">
        <v>2645872</v>
      </c>
      <c r="C59" s="147" t="s">
        <v>72</v>
      </c>
      <c r="D59" s="148">
        <v>144</v>
      </c>
      <c r="E59" s="149" t="s">
        <v>26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170"/>
      <c r="R59" s="119">
        <f t="shared" si="2"/>
        <v>0</v>
      </c>
      <c r="S59" s="120">
        <f t="shared" si="0"/>
        <v>0</v>
      </c>
      <c r="T59" s="105">
        <f t="shared" si="3"/>
        <v>0</v>
      </c>
    </row>
    <row r="60" spans="1:20" ht="14.25" thickBot="1" x14ac:dyDescent="0.2">
      <c r="A60" s="69">
        <v>23</v>
      </c>
      <c r="B60" s="152">
        <v>1344671</v>
      </c>
      <c r="C60" s="147" t="s">
        <v>97</v>
      </c>
      <c r="D60" s="148">
        <v>144</v>
      </c>
      <c r="E60" s="149" t="s">
        <v>26</v>
      </c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170"/>
      <c r="R60" s="119">
        <f t="shared" si="2"/>
        <v>0</v>
      </c>
      <c r="S60" s="120">
        <f t="shared" si="0"/>
        <v>0</v>
      </c>
      <c r="T60" s="105">
        <f t="shared" si="3"/>
        <v>0</v>
      </c>
    </row>
    <row r="61" spans="1:20" ht="14.25" thickBot="1" x14ac:dyDescent="0.2">
      <c r="A61" s="68">
        <v>24</v>
      </c>
      <c r="B61" s="132">
        <v>2680620</v>
      </c>
      <c r="C61" s="151" t="s">
        <v>76</v>
      </c>
      <c r="D61" s="139">
        <v>144</v>
      </c>
      <c r="E61" s="128" t="s">
        <v>26</v>
      </c>
      <c r="F61" s="191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58"/>
      <c r="R61" s="112">
        <f t="shared" si="2"/>
        <v>0</v>
      </c>
      <c r="S61" s="113">
        <f t="shared" si="0"/>
        <v>0</v>
      </c>
      <c r="T61" s="92">
        <f t="shared" si="3"/>
        <v>0</v>
      </c>
    </row>
    <row r="62" spans="1:20" ht="14.25" thickBot="1" x14ac:dyDescent="0.2">
      <c r="A62" s="69">
        <v>25</v>
      </c>
      <c r="B62" s="152">
        <v>3947596</v>
      </c>
      <c r="C62" s="147" t="s">
        <v>51</v>
      </c>
      <c r="D62" s="148">
        <v>144</v>
      </c>
      <c r="E62" s="149" t="s">
        <v>26</v>
      </c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170"/>
      <c r="R62" s="119">
        <f t="shared" si="2"/>
        <v>0</v>
      </c>
      <c r="S62" s="120">
        <f t="shared" si="0"/>
        <v>0</v>
      </c>
      <c r="T62" s="105">
        <f t="shared" si="3"/>
        <v>0</v>
      </c>
    </row>
    <row r="63" spans="1:20" ht="14.25" thickBot="1" x14ac:dyDescent="0.2">
      <c r="A63" s="69">
        <v>26</v>
      </c>
      <c r="B63" s="152">
        <v>2670652</v>
      </c>
      <c r="C63" s="147" t="s">
        <v>94</v>
      </c>
      <c r="D63" s="148">
        <v>144</v>
      </c>
      <c r="E63" s="149" t="s">
        <v>26</v>
      </c>
      <c r="F63" s="199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172"/>
      <c r="R63" s="119">
        <f t="shared" si="2"/>
        <v>0</v>
      </c>
      <c r="S63" s="120">
        <f t="shared" si="0"/>
        <v>0</v>
      </c>
      <c r="T63" s="105">
        <f t="shared" si="3"/>
        <v>0</v>
      </c>
    </row>
    <row r="64" spans="1:20" ht="14.25" thickBot="1" x14ac:dyDescent="0.2">
      <c r="A64" s="68">
        <v>27</v>
      </c>
      <c r="B64" s="81">
        <v>4904247</v>
      </c>
      <c r="C64" s="151" t="s">
        <v>50</v>
      </c>
      <c r="D64" s="139">
        <v>144</v>
      </c>
      <c r="E64" s="128" t="s">
        <v>26</v>
      </c>
      <c r="F64" s="183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99"/>
      <c r="R64" s="114">
        <f>SUM(F64:Q64)</f>
        <v>0</v>
      </c>
      <c r="S64" s="118">
        <f>R64/12</f>
        <v>0</v>
      </c>
      <c r="T64" s="92">
        <f t="shared" si="3"/>
        <v>0</v>
      </c>
    </row>
    <row r="65" spans="1:20" ht="13.5" x14ac:dyDescent="0.15">
      <c r="A65" s="212">
        <v>28</v>
      </c>
      <c r="B65" s="242">
        <v>4160025</v>
      </c>
      <c r="C65" s="236" t="s">
        <v>73</v>
      </c>
      <c r="D65" s="125">
        <v>144</v>
      </c>
      <c r="E65" s="126" t="s">
        <v>26</v>
      </c>
      <c r="F65" s="176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03"/>
      <c r="R65" s="106">
        <f>SUM(F65:Q65)</f>
        <v>0</v>
      </c>
      <c r="S65" s="107">
        <f>R65/12</f>
        <v>0</v>
      </c>
      <c r="T65" s="209">
        <f>SUM(R65:S67)</f>
        <v>0</v>
      </c>
    </row>
    <row r="66" spans="1:20" ht="13.5" x14ac:dyDescent="0.15">
      <c r="A66" s="213"/>
      <c r="B66" s="240"/>
      <c r="C66" s="312"/>
      <c r="D66" s="129">
        <v>135</v>
      </c>
      <c r="E66" s="130" t="s">
        <v>100</v>
      </c>
      <c r="F66" s="18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00"/>
      <c r="R66" s="121">
        <f>SUM(F66:Q66)</f>
        <v>0</v>
      </c>
      <c r="S66" s="115">
        <f>R66/12</f>
        <v>0</v>
      </c>
      <c r="T66" s="210"/>
    </row>
    <row r="67" spans="1:20" ht="14.25" thickBot="1" x14ac:dyDescent="0.2">
      <c r="A67" s="214"/>
      <c r="B67" s="241"/>
      <c r="C67" s="237"/>
      <c r="D67" s="141">
        <v>232</v>
      </c>
      <c r="E67" s="136" t="s">
        <v>20</v>
      </c>
      <c r="F67" s="180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65"/>
      <c r="R67" s="110">
        <f>SUM(F67:Q67)</f>
        <v>0</v>
      </c>
      <c r="S67" s="116">
        <v>0</v>
      </c>
      <c r="T67" s="211"/>
    </row>
    <row r="68" spans="1:20" ht="14.25" thickBot="1" x14ac:dyDescent="0.2">
      <c r="A68" s="66">
        <v>29</v>
      </c>
      <c r="B68" s="131">
        <v>574450</v>
      </c>
      <c r="C68" s="150" t="s">
        <v>54</v>
      </c>
      <c r="D68" s="125">
        <v>144</v>
      </c>
      <c r="E68" s="149" t="s">
        <v>26</v>
      </c>
      <c r="F68" s="199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172"/>
      <c r="R68" s="119">
        <f t="shared" ref="R68:R74" si="4">SUM(F68:Q68)</f>
        <v>0</v>
      </c>
      <c r="S68" s="120">
        <f t="shared" ref="S68:S128" si="5">R68/12</f>
        <v>0</v>
      </c>
      <c r="T68" s="105">
        <f t="shared" ref="T68:T76" si="6">SUM(R68:S68)</f>
        <v>0</v>
      </c>
    </row>
    <row r="69" spans="1:20" ht="14.25" thickBot="1" x14ac:dyDescent="0.2">
      <c r="A69" s="69">
        <v>30</v>
      </c>
      <c r="B69" s="152">
        <v>7916631</v>
      </c>
      <c r="C69" s="147" t="s">
        <v>59</v>
      </c>
      <c r="D69" s="148">
        <v>144</v>
      </c>
      <c r="E69" s="149" t="s">
        <v>26</v>
      </c>
      <c r="F69" s="199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172"/>
      <c r="R69" s="119">
        <f t="shared" si="4"/>
        <v>0</v>
      </c>
      <c r="S69" s="120">
        <f t="shared" si="5"/>
        <v>0</v>
      </c>
      <c r="T69" s="105">
        <f t="shared" si="6"/>
        <v>0</v>
      </c>
    </row>
    <row r="70" spans="1:20" ht="14.25" thickBot="1" x14ac:dyDescent="0.2">
      <c r="A70" s="68">
        <v>31</v>
      </c>
      <c r="B70" s="132">
        <v>5083198</v>
      </c>
      <c r="C70" s="151" t="s">
        <v>95</v>
      </c>
      <c r="D70" s="139">
        <v>144</v>
      </c>
      <c r="E70" s="145" t="s">
        <v>26</v>
      </c>
      <c r="F70" s="183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99"/>
      <c r="R70" s="114">
        <f t="shared" si="4"/>
        <v>0</v>
      </c>
      <c r="S70" s="118">
        <f t="shared" si="5"/>
        <v>0</v>
      </c>
      <c r="T70" s="92">
        <f t="shared" si="6"/>
        <v>0</v>
      </c>
    </row>
    <row r="71" spans="1:20" ht="14.25" thickBot="1" x14ac:dyDescent="0.2">
      <c r="A71" s="66">
        <v>32</v>
      </c>
      <c r="B71" s="131">
        <v>7690287</v>
      </c>
      <c r="C71" s="150" t="s">
        <v>96</v>
      </c>
      <c r="D71" s="125">
        <v>144</v>
      </c>
      <c r="E71" s="149" t="s">
        <v>26</v>
      </c>
      <c r="F71" s="199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172"/>
      <c r="R71" s="119">
        <f t="shared" si="4"/>
        <v>0</v>
      </c>
      <c r="S71" s="120">
        <f t="shared" si="5"/>
        <v>0</v>
      </c>
      <c r="T71" s="105">
        <f t="shared" si="6"/>
        <v>0</v>
      </c>
    </row>
    <row r="72" spans="1:20" ht="14.25" thickBot="1" x14ac:dyDescent="0.2">
      <c r="A72" s="66">
        <v>33</v>
      </c>
      <c r="B72" s="131">
        <v>1445696</v>
      </c>
      <c r="C72" s="150" t="s">
        <v>71</v>
      </c>
      <c r="D72" s="125">
        <v>144</v>
      </c>
      <c r="E72" s="149" t="s">
        <v>26</v>
      </c>
      <c r="F72" s="199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172"/>
      <c r="R72" s="119">
        <f t="shared" si="4"/>
        <v>0</v>
      </c>
      <c r="S72" s="120">
        <f t="shared" si="5"/>
        <v>0</v>
      </c>
      <c r="T72" s="105">
        <f t="shared" si="6"/>
        <v>0</v>
      </c>
    </row>
    <row r="73" spans="1:20" ht="14.25" thickBot="1" x14ac:dyDescent="0.2">
      <c r="A73" s="69">
        <v>34</v>
      </c>
      <c r="B73" s="152">
        <v>6030721</v>
      </c>
      <c r="C73" s="147" t="s">
        <v>81</v>
      </c>
      <c r="D73" s="148">
        <v>144</v>
      </c>
      <c r="E73" s="142" t="s">
        <v>26</v>
      </c>
      <c r="F73" s="188"/>
      <c r="G73" s="197"/>
      <c r="H73" s="197"/>
      <c r="I73" s="197"/>
      <c r="J73" s="197"/>
      <c r="K73" s="197"/>
      <c r="L73" s="197"/>
      <c r="M73" s="197"/>
      <c r="N73" s="192"/>
      <c r="O73" s="192"/>
      <c r="P73" s="197"/>
      <c r="Q73" s="173"/>
      <c r="R73" s="117">
        <f t="shared" si="4"/>
        <v>0</v>
      </c>
      <c r="S73" s="122">
        <f t="shared" si="5"/>
        <v>0</v>
      </c>
      <c r="T73" s="93">
        <f t="shared" si="6"/>
        <v>0</v>
      </c>
    </row>
    <row r="74" spans="1:20" ht="14.25" thickBot="1" x14ac:dyDescent="0.2">
      <c r="A74" s="69">
        <v>35</v>
      </c>
      <c r="B74" s="152">
        <v>7634551</v>
      </c>
      <c r="C74" s="147" t="s">
        <v>82</v>
      </c>
      <c r="D74" s="148">
        <v>144</v>
      </c>
      <c r="E74" s="142" t="s">
        <v>26</v>
      </c>
      <c r="F74" s="188"/>
      <c r="G74" s="197"/>
      <c r="H74" s="197"/>
      <c r="I74" s="197"/>
      <c r="J74" s="197"/>
      <c r="K74" s="197"/>
      <c r="L74" s="197"/>
      <c r="M74" s="197"/>
      <c r="N74" s="192"/>
      <c r="O74" s="192"/>
      <c r="P74" s="197"/>
      <c r="Q74" s="173"/>
      <c r="R74" s="117">
        <f t="shared" si="4"/>
        <v>0</v>
      </c>
      <c r="S74" s="122">
        <f t="shared" si="5"/>
        <v>0</v>
      </c>
      <c r="T74" s="105">
        <f t="shared" si="6"/>
        <v>0</v>
      </c>
    </row>
    <row r="75" spans="1:20" ht="14.25" thickBot="1" x14ac:dyDescent="0.2">
      <c r="A75" s="69">
        <v>36</v>
      </c>
      <c r="B75" s="152">
        <v>3755450</v>
      </c>
      <c r="C75" s="147" t="s">
        <v>79</v>
      </c>
      <c r="D75" s="148">
        <v>144</v>
      </c>
      <c r="E75" s="149" t="s">
        <v>26</v>
      </c>
      <c r="F75" s="199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172"/>
      <c r="R75" s="119">
        <f t="shared" si="2"/>
        <v>0</v>
      </c>
      <c r="S75" s="120">
        <f t="shared" si="5"/>
        <v>0</v>
      </c>
      <c r="T75" s="105">
        <f t="shared" si="6"/>
        <v>0</v>
      </c>
    </row>
    <row r="76" spans="1:20" ht="14.25" thickBot="1" x14ac:dyDescent="0.2">
      <c r="A76" s="69">
        <v>37</v>
      </c>
      <c r="B76" s="152">
        <v>6030888</v>
      </c>
      <c r="C76" s="147" t="s">
        <v>80</v>
      </c>
      <c r="D76" s="148">
        <v>144</v>
      </c>
      <c r="E76" s="149" t="s">
        <v>26</v>
      </c>
      <c r="F76" s="199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174"/>
      <c r="R76" s="119">
        <f t="shared" si="2"/>
        <v>0</v>
      </c>
      <c r="S76" s="120">
        <f t="shared" si="5"/>
        <v>0</v>
      </c>
      <c r="T76" s="105">
        <f t="shared" si="6"/>
        <v>0</v>
      </c>
    </row>
    <row r="77" spans="1:20" ht="14.25" thickBot="1" x14ac:dyDescent="0.2">
      <c r="A77" s="80">
        <v>38</v>
      </c>
      <c r="B77" s="140">
        <v>7617611</v>
      </c>
      <c r="C77" s="153" t="s">
        <v>98</v>
      </c>
      <c r="D77" s="135">
        <v>144</v>
      </c>
      <c r="E77" s="142" t="s">
        <v>26</v>
      </c>
      <c r="F77" s="188"/>
      <c r="G77" s="197"/>
      <c r="H77" s="197"/>
      <c r="I77" s="197"/>
      <c r="J77" s="197"/>
      <c r="K77" s="197"/>
      <c r="L77" s="197"/>
      <c r="M77" s="197"/>
      <c r="N77" s="192"/>
      <c r="O77" s="192"/>
      <c r="P77" s="197"/>
      <c r="Q77" s="173"/>
      <c r="R77" s="117">
        <f t="shared" si="2"/>
        <v>0</v>
      </c>
      <c r="S77" s="122">
        <f t="shared" si="5"/>
        <v>0</v>
      </c>
      <c r="T77" s="93">
        <f t="shared" ref="T77:T103" si="7">SUM(R77:S77)</f>
        <v>0</v>
      </c>
    </row>
    <row r="78" spans="1:20" ht="14.25" thickBot="1" x14ac:dyDescent="0.2">
      <c r="A78" s="66">
        <v>39</v>
      </c>
      <c r="B78" s="131">
        <v>4845392</v>
      </c>
      <c r="C78" s="150" t="s">
        <v>57</v>
      </c>
      <c r="D78" s="154">
        <v>144</v>
      </c>
      <c r="E78" s="142" t="s">
        <v>26</v>
      </c>
      <c r="F78" s="188"/>
      <c r="G78" s="197"/>
      <c r="H78" s="197"/>
      <c r="I78" s="197"/>
      <c r="J78" s="197"/>
      <c r="K78" s="197"/>
      <c r="L78" s="197"/>
      <c r="M78" s="197"/>
      <c r="N78" s="192"/>
      <c r="O78" s="192"/>
      <c r="P78" s="197"/>
      <c r="Q78" s="173"/>
      <c r="R78" s="117">
        <f t="shared" si="2"/>
        <v>0</v>
      </c>
      <c r="S78" s="122">
        <f t="shared" si="5"/>
        <v>0</v>
      </c>
      <c r="T78" s="105">
        <f t="shared" si="7"/>
        <v>0</v>
      </c>
    </row>
    <row r="79" spans="1:20" ht="14.25" thickBot="1" x14ac:dyDescent="0.2">
      <c r="A79" s="66">
        <v>40</v>
      </c>
      <c r="B79" s="131">
        <v>5816157</v>
      </c>
      <c r="C79" s="150" t="s">
        <v>53</v>
      </c>
      <c r="D79" s="125">
        <v>144</v>
      </c>
      <c r="E79" s="149" t="s">
        <v>26</v>
      </c>
      <c r="F79" s="199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72"/>
      <c r="R79" s="119">
        <f t="shared" si="2"/>
        <v>0</v>
      </c>
      <c r="S79" s="120">
        <f t="shared" si="5"/>
        <v>0</v>
      </c>
      <c r="T79" s="105">
        <f t="shared" si="7"/>
        <v>0</v>
      </c>
    </row>
    <row r="80" spans="1:20" ht="14.25" thickBot="1" x14ac:dyDescent="0.2">
      <c r="A80" s="66">
        <v>41</v>
      </c>
      <c r="B80" s="131">
        <v>3705714</v>
      </c>
      <c r="C80" s="150" t="s">
        <v>99</v>
      </c>
      <c r="D80" s="154">
        <v>144</v>
      </c>
      <c r="E80" s="149" t="s">
        <v>26</v>
      </c>
      <c r="F80" s="199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172"/>
      <c r="R80" s="119">
        <f t="shared" si="2"/>
        <v>0</v>
      </c>
      <c r="S80" s="120">
        <f t="shared" si="5"/>
        <v>0</v>
      </c>
      <c r="T80" s="105">
        <f t="shared" si="7"/>
        <v>0</v>
      </c>
    </row>
    <row r="81" spans="1:20" ht="14.25" thickBot="1" x14ac:dyDescent="0.2">
      <c r="A81" s="66">
        <v>42</v>
      </c>
      <c r="B81" s="131">
        <v>5314411</v>
      </c>
      <c r="C81" s="150" t="s">
        <v>88</v>
      </c>
      <c r="D81" s="154">
        <v>144</v>
      </c>
      <c r="E81" s="149" t="s">
        <v>26</v>
      </c>
      <c r="F81" s="199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72"/>
      <c r="R81" s="119">
        <f t="shared" si="2"/>
        <v>0</v>
      </c>
      <c r="S81" s="120">
        <f t="shared" si="5"/>
        <v>0</v>
      </c>
      <c r="T81" s="105">
        <f t="shared" si="7"/>
        <v>0</v>
      </c>
    </row>
    <row r="82" spans="1:20" ht="13.5" x14ac:dyDescent="0.15">
      <c r="A82" s="212">
        <v>43</v>
      </c>
      <c r="B82" s="221">
        <v>3028426</v>
      </c>
      <c r="C82" s="224" t="s">
        <v>74</v>
      </c>
      <c r="D82" s="125">
        <v>144</v>
      </c>
      <c r="E82" s="126" t="s">
        <v>26</v>
      </c>
      <c r="F82" s="176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03"/>
      <c r="R82" s="106">
        <f t="shared" si="2"/>
        <v>0</v>
      </c>
      <c r="S82" s="107">
        <f t="shared" si="5"/>
        <v>0</v>
      </c>
      <c r="T82" s="209">
        <f>SUM(R82:S83)</f>
        <v>0</v>
      </c>
    </row>
    <row r="83" spans="1:20" ht="14.25" thickBot="1" x14ac:dyDescent="0.2">
      <c r="A83" s="214"/>
      <c r="B83" s="223"/>
      <c r="C83" s="226"/>
      <c r="D83" s="141">
        <v>232</v>
      </c>
      <c r="E83" s="136" t="s">
        <v>20</v>
      </c>
      <c r="F83" s="180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65"/>
      <c r="R83" s="110">
        <f t="shared" si="2"/>
        <v>0</v>
      </c>
      <c r="S83" s="116">
        <v>0</v>
      </c>
      <c r="T83" s="211"/>
    </row>
    <row r="84" spans="1:20" ht="14.25" thickBot="1" x14ac:dyDescent="0.2">
      <c r="A84" s="68">
        <v>44</v>
      </c>
      <c r="B84" s="132">
        <v>1909490</v>
      </c>
      <c r="C84" s="151" t="s">
        <v>77</v>
      </c>
      <c r="D84" s="144">
        <v>144</v>
      </c>
      <c r="E84" s="145" t="s">
        <v>26</v>
      </c>
      <c r="F84" s="183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99"/>
      <c r="R84" s="114">
        <f t="shared" si="2"/>
        <v>0</v>
      </c>
      <c r="S84" s="118">
        <f t="shared" si="5"/>
        <v>0</v>
      </c>
      <c r="T84" s="92">
        <f t="shared" si="7"/>
        <v>0</v>
      </c>
    </row>
    <row r="85" spans="1:20" ht="14.25" thickBot="1" x14ac:dyDescent="0.2">
      <c r="A85" s="69">
        <v>45</v>
      </c>
      <c r="B85" s="152">
        <v>3947829</v>
      </c>
      <c r="C85" s="147" t="s">
        <v>101</v>
      </c>
      <c r="D85" s="148">
        <v>144</v>
      </c>
      <c r="E85" s="149" t="s">
        <v>26</v>
      </c>
      <c r="F85" s="199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172"/>
      <c r="R85" s="119">
        <f t="shared" si="2"/>
        <v>0</v>
      </c>
      <c r="S85" s="120">
        <f t="shared" si="5"/>
        <v>0</v>
      </c>
      <c r="T85" s="105">
        <f t="shared" si="7"/>
        <v>0</v>
      </c>
    </row>
    <row r="86" spans="1:20" ht="14.25" thickBot="1" x14ac:dyDescent="0.2">
      <c r="A86" s="66">
        <v>46</v>
      </c>
      <c r="B86" s="131">
        <v>2651254</v>
      </c>
      <c r="C86" s="150" t="s">
        <v>102</v>
      </c>
      <c r="D86" s="154">
        <v>144</v>
      </c>
      <c r="E86" s="155" t="s">
        <v>26</v>
      </c>
      <c r="F86" s="203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175"/>
      <c r="R86" s="123">
        <f t="shared" si="2"/>
        <v>0</v>
      </c>
      <c r="S86" s="124">
        <f t="shared" si="5"/>
        <v>0</v>
      </c>
      <c r="T86" s="105">
        <f t="shared" si="7"/>
        <v>0</v>
      </c>
    </row>
    <row r="87" spans="1:20" ht="14.25" thickBot="1" x14ac:dyDescent="0.2">
      <c r="A87" s="66">
        <v>47</v>
      </c>
      <c r="B87" s="131">
        <v>5764424</v>
      </c>
      <c r="C87" s="150" t="s">
        <v>103</v>
      </c>
      <c r="D87" s="154">
        <v>144</v>
      </c>
      <c r="E87" s="155" t="s">
        <v>26</v>
      </c>
      <c r="F87" s="203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175"/>
      <c r="R87" s="123">
        <f t="shared" si="2"/>
        <v>0</v>
      </c>
      <c r="S87" s="124">
        <f t="shared" si="5"/>
        <v>0</v>
      </c>
      <c r="T87" s="105">
        <f t="shared" si="7"/>
        <v>0</v>
      </c>
    </row>
    <row r="88" spans="1:20" ht="14.25" thickBot="1" x14ac:dyDescent="0.2">
      <c r="A88" s="66">
        <v>48</v>
      </c>
      <c r="B88" s="131">
        <v>2650602</v>
      </c>
      <c r="C88" s="150" t="s">
        <v>55</v>
      </c>
      <c r="D88" s="154">
        <v>144</v>
      </c>
      <c r="E88" s="155" t="s">
        <v>26</v>
      </c>
      <c r="F88" s="203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175"/>
      <c r="R88" s="123">
        <f t="shared" si="2"/>
        <v>0</v>
      </c>
      <c r="S88" s="124">
        <f t="shared" si="5"/>
        <v>0</v>
      </c>
      <c r="T88" s="105">
        <f t="shared" si="7"/>
        <v>0</v>
      </c>
    </row>
    <row r="89" spans="1:20" ht="14.25" thickBot="1" x14ac:dyDescent="0.2">
      <c r="A89" s="66">
        <v>49</v>
      </c>
      <c r="B89" s="131">
        <v>1990169</v>
      </c>
      <c r="C89" s="150" t="s">
        <v>60</v>
      </c>
      <c r="D89" s="154">
        <v>144</v>
      </c>
      <c r="E89" s="155" t="s">
        <v>26</v>
      </c>
      <c r="F89" s="203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175"/>
      <c r="R89" s="123">
        <f t="shared" si="2"/>
        <v>0</v>
      </c>
      <c r="S89" s="124">
        <f t="shared" si="5"/>
        <v>0</v>
      </c>
      <c r="T89" s="105">
        <f t="shared" si="7"/>
        <v>0</v>
      </c>
    </row>
    <row r="90" spans="1:20" ht="14.25" thickBot="1" x14ac:dyDescent="0.2">
      <c r="A90" s="66">
        <v>50</v>
      </c>
      <c r="B90" s="131">
        <v>4535710</v>
      </c>
      <c r="C90" s="150" t="s">
        <v>105</v>
      </c>
      <c r="D90" s="154">
        <v>144</v>
      </c>
      <c r="E90" s="155" t="s">
        <v>26</v>
      </c>
      <c r="F90" s="203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175"/>
      <c r="R90" s="123">
        <f t="shared" si="2"/>
        <v>0</v>
      </c>
      <c r="S90" s="124">
        <f t="shared" si="5"/>
        <v>0</v>
      </c>
      <c r="T90" s="105">
        <f t="shared" si="7"/>
        <v>0</v>
      </c>
    </row>
    <row r="91" spans="1:20" ht="14.25" thickBot="1" x14ac:dyDescent="0.2">
      <c r="A91" s="66">
        <v>51</v>
      </c>
      <c r="B91" s="131">
        <v>4087580</v>
      </c>
      <c r="C91" s="150" t="s">
        <v>106</v>
      </c>
      <c r="D91" s="154">
        <v>144</v>
      </c>
      <c r="E91" s="155" t="s">
        <v>26</v>
      </c>
      <c r="F91" s="203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175"/>
      <c r="R91" s="123">
        <f t="shared" si="2"/>
        <v>0</v>
      </c>
      <c r="S91" s="124">
        <f t="shared" si="5"/>
        <v>0</v>
      </c>
      <c r="T91" s="105">
        <f t="shared" si="7"/>
        <v>0</v>
      </c>
    </row>
    <row r="92" spans="1:20" ht="14.25" thickBot="1" x14ac:dyDescent="0.2">
      <c r="A92" s="66">
        <v>52</v>
      </c>
      <c r="B92" s="131">
        <v>4535831</v>
      </c>
      <c r="C92" s="150" t="s">
        <v>108</v>
      </c>
      <c r="D92" s="154">
        <v>144</v>
      </c>
      <c r="E92" s="155" t="s">
        <v>26</v>
      </c>
      <c r="F92" s="203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175"/>
      <c r="R92" s="123">
        <f t="shared" si="2"/>
        <v>0</v>
      </c>
      <c r="S92" s="124">
        <f t="shared" si="5"/>
        <v>0</v>
      </c>
      <c r="T92" s="105">
        <f t="shared" si="7"/>
        <v>0</v>
      </c>
    </row>
    <row r="93" spans="1:20" ht="14.25" thickBot="1" x14ac:dyDescent="0.2">
      <c r="A93" s="66">
        <v>53</v>
      </c>
      <c r="B93" s="131">
        <v>6737585</v>
      </c>
      <c r="C93" s="150" t="s">
        <v>78</v>
      </c>
      <c r="D93" s="154">
        <v>144</v>
      </c>
      <c r="E93" s="155" t="s">
        <v>26</v>
      </c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175"/>
      <c r="R93" s="123">
        <f t="shared" si="2"/>
        <v>0</v>
      </c>
      <c r="S93" s="124">
        <f t="shared" si="5"/>
        <v>0</v>
      </c>
      <c r="T93" s="105">
        <f t="shared" si="7"/>
        <v>0</v>
      </c>
    </row>
    <row r="94" spans="1:20" ht="14.25" thickBot="1" x14ac:dyDescent="0.2">
      <c r="A94" s="66">
        <v>54</v>
      </c>
      <c r="B94" s="131">
        <v>6730948</v>
      </c>
      <c r="C94" s="150" t="s">
        <v>109</v>
      </c>
      <c r="D94" s="154">
        <v>144</v>
      </c>
      <c r="E94" s="155" t="s">
        <v>26</v>
      </c>
      <c r="F94" s="203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175"/>
      <c r="R94" s="123">
        <f t="shared" si="2"/>
        <v>0</v>
      </c>
      <c r="S94" s="124">
        <f t="shared" si="5"/>
        <v>0</v>
      </c>
      <c r="T94" s="105">
        <f t="shared" si="7"/>
        <v>0</v>
      </c>
    </row>
    <row r="95" spans="1:20" ht="14.25" thickBot="1" x14ac:dyDescent="0.2">
      <c r="A95" s="66">
        <v>55</v>
      </c>
      <c r="B95" s="131">
        <v>6030729</v>
      </c>
      <c r="C95" s="150" t="s">
        <v>110</v>
      </c>
      <c r="D95" s="154">
        <v>144</v>
      </c>
      <c r="E95" s="155" t="s">
        <v>26</v>
      </c>
      <c r="F95" s="203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175"/>
      <c r="R95" s="123">
        <f t="shared" si="2"/>
        <v>0</v>
      </c>
      <c r="S95" s="124">
        <f t="shared" si="5"/>
        <v>0</v>
      </c>
      <c r="T95" s="105">
        <f t="shared" si="7"/>
        <v>0</v>
      </c>
    </row>
    <row r="96" spans="1:20" ht="14.25" thickBot="1" x14ac:dyDescent="0.2">
      <c r="A96" s="66">
        <v>56</v>
      </c>
      <c r="B96" s="131">
        <v>4813401</v>
      </c>
      <c r="C96" s="150" t="s">
        <v>111</v>
      </c>
      <c r="D96" s="154">
        <v>144</v>
      </c>
      <c r="E96" s="155" t="s">
        <v>26</v>
      </c>
      <c r="F96" s="203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175"/>
      <c r="R96" s="123">
        <f t="shared" si="2"/>
        <v>0</v>
      </c>
      <c r="S96" s="124">
        <f t="shared" si="5"/>
        <v>0</v>
      </c>
      <c r="T96" s="105">
        <f t="shared" si="7"/>
        <v>0</v>
      </c>
    </row>
    <row r="97" spans="1:20" ht="14.25" thickBot="1" x14ac:dyDescent="0.2">
      <c r="A97" s="66">
        <v>57</v>
      </c>
      <c r="B97" s="131">
        <v>3946694</v>
      </c>
      <c r="C97" s="150" t="s">
        <v>112</v>
      </c>
      <c r="D97" s="154">
        <v>144</v>
      </c>
      <c r="E97" s="155" t="s">
        <v>26</v>
      </c>
      <c r="F97" s="203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175"/>
      <c r="R97" s="123">
        <f t="shared" si="2"/>
        <v>0</v>
      </c>
      <c r="S97" s="124">
        <f t="shared" si="5"/>
        <v>0</v>
      </c>
      <c r="T97" s="105">
        <f t="shared" si="7"/>
        <v>0</v>
      </c>
    </row>
    <row r="98" spans="1:20" ht="14.25" thickBot="1" x14ac:dyDescent="0.2">
      <c r="A98" s="66">
        <v>58</v>
      </c>
      <c r="B98" s="131">
        <v>7094214</v>
      </c>
      <c r="C98" s="150" t="s">
        <v>113</v>
      </c>
      <c r="D98" s="154">
        <v>144</v>
      </c>
      <c r="E98" s="155" t="s">
        <v>26</v>
      </c>
      <c r="F98" s="203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175"/>
      <c r="R98" s="123">
        <f t="shared" si="2"/>
        <v>0</v>
      </c>
      <c r="S98" s="124">
        <f t="shared" si="5"/>
        <v>0</v>
      </c>
      <c r="T98" s="105">
        <f t="shared" si="7"/>
        <v>0</v>
      </c>
    </row>
    <row r="99" spans="1:20" ht="14.25" thickBot="1" x14ac:dyDescent="0.2">
      <c r="A99" s="66">
        <v>59</v>
      </c>
      <c r="B99" s="131">
        <v>7698141</v>
      </c>
      <c r="C99" s="150" t="s">
        <v>114</v>
      </c>
      <c r="D99" s="154">
        <v>144</v>
      </c>
      <c r="E99" s="155" t="s">
        <v>26</v>
      </c>
      <c r="F99" s="203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175"/>
      <c r="R99" s="123">
        <f t="shared" si="2"/>
        <v>0</v>
      </c>
      <c r="S99" s="124">
        <f t="shared" si="5"/>
        <v>0</v>
      </c>
      <c r="T99" s="105">
        <f t="shared" si="7"/>
        <v>0</v>
      </c>
    </row>
    <row r="100" spans="1:20" ht="14.25" thickBot="1" x14ac:dyDescent="0.2">
      <c r="A100" s="66">
        <v>60</v>
      </c>
      <c r="B100" s="131">
        <v>7351580</v>
      </c>
      <c r="C100" s="150" t="s">
        <v>115</v>
      </c>
      <c r="D100" s="154">
        <v>144</v>
      </c>
      <c r="E100" s="155" t="s">
        <v>26</v>
      </c>
      <c r="F100" s="203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175"/>
      <c r="R100" s="123">
        <f t="shared" si="2"/>
        <v>0</v>
      </c>
      <c r="S100" s="124">
        <f t="shared" si="5"/>
        <v>0</v>
      </c>
      <c r="T100" s="105">
        <f t="shared" si="7"/>
        <v>0</v>
      </c>
    </row>
    <row r="101" spans="1:20" ht="14.25" thickBot="1" x14ac:dyDescent="0.2">
      <c r="A101" s="66">
        <v>61</v>
      </c>
      <c r="B101" s="131">
        <v>6001842</v>
      </c>
      <c r="C101" s="150" t="s">
        <v>116</v>
      </c>
      <c r="D101" s="154">
        <v>144</v>
      </c>
      <c r="E101" s="155" t="s">
        <v>26</v>
      </c>
      <c r="F101" s="203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175"/>
      <c r="R101" s="123">
        <f t="shared" ref="R101:R130" si="8">SUM(F101:Q101)</f>
        <v>0</v>
      </c>
      <c r="S101" s="124">
        <f t="shared" si="5"/>
        <v>0</v>
      </c>
      <c r="T101" s="105">
        <f t="shared" si="7"/>
        <v>0</v>
      </c>
    </row>
    <row r="102" spans="1:20" ht="14.25" thickBot="1" x14ac:dyDescent="0.2">
      <c r="A102" s="66">
        <v>62</v>
      </c>
      <c r="B102" s="131">
        <v>2685055</v>
      </c>
      <c r="C102" s="150" t="s">
        <v>117</v>
      </c>
      <c r="D102" s="154">
        <v>144</v>
      </c>
      <c r="E102" s="155" t="s">
        <v>26</v>
      </c>
      <c r="F102" s="203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175"/>
      <c r="R102" s="123">
        <f t="shared" si="8"/>
        <v>0</v>
      </c>
      <c r="S102" s="124">
        <f t="shared" si="5"/>
        <v>0</v>
      </c>
      <c r="T102" s="105">
        <f t="shared" si="7"/>
        <v>0</v>
      </c>
    </row>
    <row r="103" spans="1:20" ht="14.25" thickBot="1" x14ac:dyDescent="0.2">
      <c r="A103" s="66">
        <v>63</v>
      </c>
      <c r="B103" s="131">
        <v>7159396</v>
      </c>
      <c r="C103" s="150" t="s">
        <v>118</v>
      </c>
      <c r="D103" s="154">
        <v>144</v>
      </c>
      <c r="E103" s="155" t="s">
        <v>26</v>
      </c>
      <c r="F103" s="203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175"/>
      <c r="R103" s="123">
        <f t="shared" si="8"/>
        <v>0</v>
      </c>
      <c r="S103" s="124">
        <f t="shared" si="5"/>
        <v>0</v>
      </c>
      <c r="T103" s="105">
        <f t="shared" si="7"/>
        <v>0</v>
      </c>
    </row>
    <row r="104" spans="1:20" ht="14.25" thickBot="1" x14ac:dyDescent="0.2">
      <c r="A104" s="212">
        <v>64</v>
      </c>
      <c r="B104" s="221">
        <v>722126</v>
      </c>
      <c r="C104" s="224" t="s">
        <v>39</v>
      </c>
      <c r="D104" s="125">
        <v>112</v>
      </c>
      <c r="E104" s="126" t="s">
        <v>30</v>
      </c>
      <c r="F104" s="176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03"/>
      <c r="R104" s="106">
        <f t="shared" si="8"/>
        <v>0</v>
      </c>
      <c r="S104" s="107">
        <f t="shared" si="5"/>
        <v>0</v>
      </c>
      <c r="T104" s="227">
        <f>SUM(R104:S106)</f>
        <v>0</v>
      </c>
    </row>
    <row r="105" spans="1:20" ht="14.25" thickBot="1" x14ac:dyDescent="0.2">
      <c r="A105" s="213"/>
      <c r="B105" s="222"/>
      <c r="C105" s="225"/>
      <c r="D105" s="133">
        <v>113</v>
      </c>
      <c r="E105" s="134" t="s">
        <v>31</v>
      </c>
      <c r="F105" s="178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59"/>
      <c r="R105" s="108">
        <f t="shared" si="8"/>
        <v>0</v>
      </c>
      <c r="S105" s="109">
        <f t="shared" si="5"/>
        <v>0</v>
      </c>
      <c r="T105" s="227"/>
    </row>
    <row r="106" spans="1:20" ht="14.25" thickBot="1" x14ac:dyDescent="0.2">
      <c r="A106" s="214"/>
      <c r="B106" s="223"/>
      <c r="C106" s="226"/>
      <c r="D106" s="144">
        <v>232</v>
      </c>
      <c r="E106" s="145" t="s">
        <v>20</v>
      </c>
      <c r="F106" s="183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99"/>
      <c r="R106" s="114">
        <f t="shared" si="8"/>
        <v>0</v>
      </c>
      <c r="S106" s="118">
        <v>0</v>
      </c>
      <c r="T106" s="227"/>
    </row>
    <row r="107" spans="1:20" ht="14.25" thickBot="1" x14ac:dyDescent="0.2">
      <c r="A107" s="212">
        <v>65</v>
      </c>
      <c r="B107" s="221">
        <v>3520621</v>
      </c>
      <c r="C107" s="224" t="s">
        <v>38</v>
      </c>
      <c r="D107" s="125">
        <v>112</v>
      </c>
      <c r="E107" s="126" t="s">
        <v>30</v>
      </c>
      <c r="F107" s="176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03"/>
      <c r="R107" s="106">
        <f t="shared" si="8"/>
        <v>0</v>
      </c>
      <c r="S107" s="107">
        <f t="shared" si="5"/>
        <v>0</v>
      </c>
      <c r="T107" s="227">
        <f>SUM(R107:S109)</f>
        <v>0</v>
      </c>
    </row>
    <row r="108" spans="1:20" ht="14.25" thickBot="1" x14ac:dyDescent="0.2">
      <c r="A108" s="213"/>
      <c r="B108" s="222"/>
      <c r="C108" s="225"/>
      <c r="D108" s="133">
        <v>113</v>
      </c>
      <c r="E108" s="134" t="s">
        <v>31</v>
      </c>
      <c r="F108" s="178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59"/>
      <c r="R108" s="108">
        <f t="shared" si="8"/>
        <v>0</v>
      </c>
      <c r="S108" s="109">
        <f t="shared" si="5"/>
        <v>0</v>
      </c>
      <c r="T108" s="227"/>
    </row>
    <row r="109" spans="1:20" ht="14.25" thickBot="1" x14ac:dyDescent="0.2">
      <c r="A109" s="214"/>
      <c r="B109" s="223"/>
      <c r="C109" s="226"/>
      <c r="D109" s="144">
        <v>232</v>
      </c>
      <c r="E109" s="145" t="s">
        <v>20</v>
      </c>
      <c r="F109" s="183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99"/>
      <c r="R109" s="114">
        <f t="shared" si="8"/>
        <v>0</v>
      </c>
      <c r="S109" s="118">
        <v>0</v>
      </c>
      <c r="T109" s="227"/>
    </row>
    <row r="110" spans="1:20" ht="14.25" thickBot="1" x14ac:dyDescent="0.2">
      <c r="A110" s="212">
        <v>66</v>
      </c>
      <c r="B110" s="221">
        <v>2086906</v>
      </c>
      <c r="C110" s="224" t="s">
        <v>37</v>
      </c>
      <c r="D110" s="125">
        <v>112</v>
      </c>
      <c r="E110" s="126" t="s">
        <v>30</v>
      </c>
      <c r="F110" s="176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03"/>
      <c r="R110" s="106">
        <f t="shared" si="8"/>
        <v>0</v>
      </c>
      <c r="S110" s="107">
        <f t="shared" si="5"/>
        <v>0</v>
      </c>
      <c r="T110" s="227">
        <f>SUM(R110:S112)</f>
        <v>0</v>
      </c>
    </row>
    <row r="111" spans="1:20" ht="14.25" thickBot="1" x14ac:dyDescent="0.2">
      <c r="A111" s="213"/>
      <c r="B111" s="222"/>
      <c r="C111" s="225"/>
      <c r="D111" s="133">
        <v>113</v>
      </c>
      <c r="E111" s="134" t="s">
        <v>31</v>
      </c>
      <c r="F111" s="178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59"/>
      <c r="R111" s="108">
        <f t="shared" si="8"/>
        <v>0</v>
      </c>
      <c r="S111" s="109">
        <f t="shared" si="5"/>
        <v>0</v>
      </c>
      <c r="T111" s="227"/>
    </row>
    <row r="112" spans="1:20" ht="14.25" thickBot="1" x14ac:dyDescent="0.2">
      <c r="A112" s="214"/>
      <c r="B112" s="223"/>
      <c r="C112" s="226"/>
      <c r="D112" s="144">
        <v>232</v>
      </c>
      <c r="E112" s="145" t="s">
        <v>20</v>
      </c>
      <c r="F112" s="183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99"/>
      <c r="R112" s="114">
        <f t="shared" si="8"/>
        <v>0</v>
      </c>
      <c r="S112" s="118">
        <v>0</v>
      </c>
      <c r="T112" s="227"/>
    </row>
    <row r="113" spans="1:20" ht="14.25" thickBot="1" x14ac:dyDescent="0.2">
      <c r="A113" s="212">
        <v>67</v>
      </c>
      <c r="B113" s="221">
        <v>1181441</v>
      </c>
      <c r="C113" s="224" t="s">
        <v>36</v>
      </c>
      <c r="D113" s="125">
        <v>112</v>
      </c>
      <c r="E113" s="126" t="s">
        <v>30</v>
      </c>
      <c r="F113" s="176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03"/>
      <c r="R113" s="106">
        <f t="shared" si="8"/>
        <v>0</v>
      </c>
      <c r="S113" s="107">
        <f t="shared" si="5"/>
        <v>0</v>
      </c>
      <c r="T113" s="227">
        <f>SUM(R113:S115)</f>
        <v>0</v>
      </c>
    </row>
    <row r="114" spans="1:20" ht="14.25" thickBot="1" x14ac:dyDescent="0.2">
      <c r="A114" s="213"/>
      <c r="B114" s="222"/>
      <c r="C114" s="225"/>
      <c r="D114" s="133">
        <v>113</v>
      </c>
      <c r="E114" s="134" t="s">
        <v>31</v>
      </c>
      <c r="F114" s="178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59"/>
      <c r="R114" s="108">
        <f t="shared" si="8"/>
        <v>0</v>
      </c>
      <c r="S114" s="109">
        <f t="shared" si="5"/>
        <v>0</v>
      </c>
      <c r="T114" s="227"/>
    </row>
    <row r="115" spans="1:20" ht="14.25" thickBot="1" x14ac:dyDescent="0.2">
      <c r="A115" s="214"/>
      <c r="B115" s="223"/>
      <c r="C115" s="226"/>
      <c r="D115" s="144">
        <v>232</v>
      </c>
      <c r="E115" s="145" t="s">
        <v>20</v>
      </c>
      <c r="F115" s="183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99"/>
      <c r="R115" s="114">
        <f t="shared" si="8"/>
        <v>0</v>
      </c>
      <c r="S115" s="118">
        <v>0</v>
      </c>
      <c r="T115" s="227"/>
    </row>
    <row r="116" spans="1:20" ht="14.25" thickBot="1" x14ac:dyDescent="0.2">
      <c r="A116" s="212">
        <v>68</v>
      </c>
      <c r="B116" s="221">
        <v>1990161</v>
      </c>
      <c r="C116" s="224" t="s">
        <v>35</v>
      </c>
      <c r="D116" s="125">
        <v>112</v>
      </c>
      <c r="E116" s="126" t="s">
        <v>30</v>
      </c>
      <c r="F116" s="176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03"/>
      <c r="R116" s="106">
        <f t="shared" si="8"/>
        <v>0</v>
      </c>
      <c r="S116" s="107">
        <f t="shared" si="5"/>
        <v>0</v>
      </c>
      <c r="T116" s="227">
        <f>SUM(R116:S118)</f>
        <v>0</v>
      </c>
    </row>
    <row r="117" spans="1:20" ht="14.25" thickBot="1" x14ac:dyDescent="0.2">
      <c r="A117" s="213"/>
      <c r="B117" s="222"/>
      <c r="C117" s="225"/>
      <c r="D117" s="133">
        <v>113</v>
      </c>
      <c r="E117" s="134" t="s">
        <v>31</v>
      </c>
      <c r="F117" s="178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59"/>
      <c r="R117" s="108">
        <f t="shared" si="8"/>
        <v>0</v>
      </c>
      <c r="S117" s="109">
        <f t="shared" si="5"/>
        <v>0</v>
      </c>
      <c r="T117" s="227"/>
    </row>
    <row r="118" spans="1:20" ht="14.25" thickBot="1" x14ac:dyDescent="0.2">
      <c r="A118" s="214"/>
      <c r="B118" s="223"/>
      <c r="C118" s="226"/>
      <c r="D118" s="144">
        <v>232</v>
      </c>
      <c r="E118" s="145" t="s">
        <v>20</v>
      </c>
      <c r="F118" s="183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99"/>
      <c r="R118" s="114">
        <f t="shared" si="8"/>
        <v>0</v>
      </c>
      <c r="S118" s="118">
        <v>0</v>
      </c>
      <c r="T118" s="227"/>
    </row>
    <row r="119" spans="1:20" ht="14.25" thickBot="1" x14ac:dyDescent="0.2">
      <c r="A119" s="212">
        <v>69</v>
      </c>
      <c r="B119" s="221">
        <v>5164832</v>
      </c>
      <c r="C119" s="224" t="s">
        <v>34</v>
      </c>
      <c r="D119" s="125">
        <v>112</v>
      </c>
      <c r="E119" s="126" t="s">
        <v>30</v>
      </c>
      <c r="F119" s="176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03"/>
      <c r="R119" s="106">
        <f t="shared" si="8"/>
        <v>0</v>
      </c>
      <c r="S119" s="107">
        <f t="shared" si="5"/>
        <v>0</v>
      </c>
      <c r="T119" s="227">
        <f>SUM(R119:S121)</f>
        <v>0</v>
      </c>
    </row>
    <row r="120" spans="1:20" ht="14.25" thickBot="1" x14ac:dyDescent="0.2">
      <c r="A120" s="213"/>
      <c r="B120" s="222"/>
      <c r="C120" s="225"/>
      <c r="D120" s="133">
        <v>113</v>
      </c>
      <c r="E120" s="134" t="s">
        <v>31</v>
      </c>
      <c r="F120" s="178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59"/>
      <c r="R120" s="108">
        <f t="shared" si="8"/>
        <v>0</v>
      </c>
      <c r="S120" s="109">
        <f t="shared" si="5"/>
        <v>0</v>
      </c>
      <c r="T120" s="227"/>
    </row>
    <row r="121" spans="1:20" ht="14.25" thickBot="1" x14ac:dyDescent="0.2">
      <c r="A121" s="214"/>
      <c r="B121" s="223"/>
      <c r="C121" s="226"/>
      <c r="D121" s="144">
        <v>232</v>
      </c>
      <c r="E121" s="145" t="s">
        <v>20</v>
      </c>
      <c r="F121" s="183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99"/>
      <c r="R121" s="114">
        <f t="shared" si="8"/>
        <v>0</v>
      </c>
      <c r="S121" s="118">
        <v>0</v>
      </c>
      <c r="T121" s="227"/>
    </row>
    <row r="122" spans="1:20" ht="14.25" thickBot="1" x14ac:dyDescent="0.2">
      <c r="A122" s="212">
        <v>70</v>
      </c>
      <c r="B122" s="221">
        <v>2948347</v>
      </c>
      <c r="C122" s="224" t="s">
        <v>33</v>
      </c>
      <c r="D122" s="125">
        <v>112</v>
      </c>
      <c r="E122" s="126" t="s">
        <v>30</v>
      </c>
      <c r="F122" s="176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03"/>
      <c r="R122" s="106">
        <f t="shared" si="8"/>
        <v>0</v>
      </c>
      <c r="S122" s="107">
        <f t="shared" si="5"/>
        <v>0</v>
      </c>
      <c r="T122" s="227">
        <f>SUM(R122:S124)</f>
        <v>0</v>
      </c>
    </row>
    <row r="123" spans="1:20" ht="14.25" thickBot="1" x14ac:dyDescent="0.2">
      <c r="A123" s="213"/>
      <c r="B123" s="222"/>
      <c r="C123" s="225"/>
      <c r="D123" s="133">
        <v>113</v>
      </c>
      <c r="E123" s="134" t="s">
        <v>31</v>
      </c>
      <c r="F123" s="178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59"/>
      <c r="R123" s="108">
        <f t="shared" si="8"/>
        <v>0</v>
      </c>
      <c r="S123" s="109">
        <f t="shared" si="5"/>
        <v>0</v>
      </c>
      <c r="T123" s="227"/>
    </row>
    <row r="124" spans="1:20" ht="14.25" thickBot="1" x14ac:dyDescent="0.2">
      <c r="A124" s="214"/>
      <c r="B124" s="223"/>
      <c r="C124" s="226"/>
      <c r="D124" s="144">
        <v>232</v>
      </c>
      <c r="E124" s="145" t="s">
        <v>20</v>
      </c>
      <c r="F124" s="183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99"/>
      <c r="R124" s="114">
        <f t="shared" si="8"/>
        <v>0</v>
      </c>
      <c r="S124" s="118">
        <v>0</v>
      </c>
      <c r="T124" s="227"/>
    </row>
    <row r="125" spans="1:20" ht="13.5" x14ac:dyDescent="0.15">
      <c r="A125" s="212">
        <v>71</v>
      </c>
      <c r="B125" s="221">
        <v>1990654</v>
      </c>
      <c r="C125" s="224" t="s">
        <v>32</v>
      </c>
      <c r="D125" s="125">
        <v>112</v>
      </c>
      <c r="E125" s="126" t="s">
        <v>30</v>
      </c>
      <c r="F125" s="176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03"/>
      <c r="R125" s="106">
        <f t="shared" si="8"/>
        <v>0</v>
      </c>
      <c r="S125" s="107">
        <f t="shared" si="5"/>
        <v>0</v>
      </c>
      <c r="T125" s="209">
        <f>SUM(R125:S127)</f>
        <v>0</v>
      </c>
    </row>
    <row r="126" spans="1:20" ht="13.5" x14ac:dyDescent="0.15">
      <c r="A126" s="213"/>
      <c r="B126" s="222"/>
      <c r="C126" s="225"/>
      <c r="D126" s="129">
        <v>113</v>
      </c>
      <c r="E126" s="130" t="s">
        <v>31</v>
      </c>
      <c r="F126" s="186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00"/>
      <c r="R126" s="121">
        <f t="shared" si="8"/>
        <v>0</v>
      </c>
      <c r="S126" s="115">
        <f t="shared" si="5"/>
        <v>0</v>
      </c>
      <c r="T126" s="210"/>
    </row>
    <row r="127" spans="1:20" ht="14.25" thickBot="1" x14ac:dyDescent="0.2">
      <c r="A127" s="214"/>
      <c r="B127" s="223"/>
      <c r="C127" s="226"/>
      <c r="D127" s="141">
        <v>232</v>
      </c>
      <c r="E127" s="136" t="s">
        <v>20</v>
      </c>
      <c r="F127" s="180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65"/>
      <c r="R127" s="110">
        <f t="shared" si="8"/>
        <v>0</v>
      </c>
      <c r="S127" s="116">
        <v>0</v>
      </c>
      <c r="T127" s="211"/>
    </row>
    <row r="128" spans="1:20" ht="13.5" x14ac:dyDescent="0.15">
      <c r="A128" s="212">
        <v>72</v>
      </c>
      <c r="B128" s="221">
        <v>3755423</v>
      </c>
      <c r="C128" s="224" t="s">
        <v>29</v>
      </c>
      <c r="D128" s="125">
        <v>112</v>
      </c>
      <c r="E128" s="126" t="s">
        <v>30</v>
      </c>
      <c r="F128" s="176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03"/>
      <c r="R128" s="106">
        <f t="shared" si="8"/>
        <v>0</v>
      </c>
      <c r="S128" s="107">
        <f t="shared" si="5"/>
        <v>0</v>
      </c>
      <c r="T128" s="209">
        <f>SUM(R128:S130)</f>
        <v>0</v>
      </c>
    </row>
    <row r="129" spans="1:20" ht="13.5" x14ac:dyDescent="0.15">
      <c r="A129" s="213"/>
      <c r="B129" s="222"/>
      <c r="C129" s="225"/>
      <c r="D129" s="129">
        <v>113</v>
      </c>
      <c r="E129" s="130" t="s">
        <v>31</v>
      </c>
      <c r="F129" s="186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00"/>
      <c r="R129" s="121">
        <f t="shared" si="8"/>
        <v>0</v>
      </c>
      <c r="S129" s="115">
        <f>R129/12</f>
        <v>0</v>
      </c>
      <c r="T129" s="210"/>
    </row>
    <row r="130" spans="1:20" ht="14.25" thickBot="1" x14ac:dyDescent="0.2">
      <c r="A130" s="214"/>
      <c r="B130" s="223"/>
      <c r="C130" s="226"/>
      <c r="D130" s="141">
        <v>232</v>
      </c>
      <c r="E130" s="136" t="s">
        <v>20</v>
      </c>
      <c r="F130" s="180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65"/>
      <c r="R130" s="110">
        <f t="shared" si="8"/>
        <v>0</v>
      </c>
      <c r="S130" s="116">
        <v>0</v>
      </c>
      <c r="T130" s="211"/>
    </row>
    <row r="131" spans="1:20" ht="13.5" x14ac:dyDescent="0.15">
      <c r="A131" s="275">
        <v>73</v>
      </c>
      <c r="B131" s="215">
        <v>5083190</v>
      </c>
      <c r="C131" s="218" t="s">
        <v>87</v>
      </c>
      <c r="D131" s="125">
        <v>112</v>
      </c>
      <c r="E131" s="126" t="s">
        <v>30</v>
      </c>
      <c r="F131" s="176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03"/>
      <c r="R131" s="106">
        <f>SUM(F131:Q131)</f>
        <v>0</v>
      </c>
      <c r="S131" s="107">
        <f>R131/12</f>
        <v>0</v>
      </c>
      <c r="T131" s="209">
        <f>SUM(R131:S133)</f>
        <v>0</v>
      </c>
    </row>
    <row r="132" spans="1:20" ht="13.5" x14ac:dyDescent="0.15">
      <c r="A132" s="287"/>
      <c r="B132" s="216"/>
      <c r="C132" s="219"/>
      <c r="D132" s="133">
        <v>113</v>
      </c>
      <c r="E132" s="134" t="s">
        <v>31</v>
      </c>
      <c r="F132" s="178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59"/>
      <c r="R132" s="108">
        <f>SUM(F132:Q132)</f>
        <v>0</v>
      </c>
      <c r="S132" s="109">
        <f>R132/12</f>
        <v>0</v>
      </c>
      <c r="T132" s="210"/>
    </row>
    <row r="133" spans="1:20" ht="14.25" thickBot="1" x14ac:dyDescent="0.2">
      <c r="A133" s="276"/>
      <c r="B133" s="217"/>
      <c r="C133" s="220"/>
      <c r="D133" s="141">
        <v>232</v>
      </c>
      <c r="E133" s="136" t="s">
        <v>20</v>
      </c>
      <c r="F133" s="180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65"/>
      <c r="R133" s="110">
        <f>SUM(F133:Q133)</f>
        <v>0</v>
      </c>
      <c r="S133" s="116">
        <v>0</v>
      </c>
      <c r="T133" s="211"/>
    </row>
    <row r="134" spans="1:20" ht="15" thickBot="1" x14ac:dyDescent="0.2">
      <c r="A134" s="230" t="s">
        <v>15</v>
      </c>
      <c r="B134" s="230"/>
      <c r="C134" s="230"/>
      <c r="D134" s="156"/>
      <c r="E134" s="156"/>
      <c r="F134" s="157">
        <f t="shared" ref="F134:T134" si="9">SUM(F9:F133)</f>
        <v>0</v>
      </c>
      <c r="G134" s="75">
        <f t="shared" si="9"/>
        <v>0</v>
      </c>
      <c r="H134" s="75">
        <f t="shared" si="9"/>
        <v>0</v>
      </c>
      <c r="I134" s="75">
        <f t="shared" si="9"/>
        <v>0</v>
      </c>
      <c r="J134" s="75">
        <f t="shared" si="9"/>
        <v>0</v>
      </c>
      <c r="K134" s="75">
        <f t="shared" si="9"/>
        <v>0</v>
      </c>
      <c r="L134" s="75">
        <f t="shared" si="9"/>
        <v>0</v>
      </c>
      <c r="M134" s="75">
        <f t="shared" si="9"/>
        <v>0</v>
      </c>
      <c r="N134" s="75">
        <f t="shared" si="9"/>
        <v>0</v>
      </c>
      <c r="O134" s="75">
        <f t="shared" si="9"/>
        <v>0</v>
      </c>
      <c r="P134" s="75">
        <f t="shared" si="9"/>
        <v>0</v>
      </c>
      <c r="Q134" s="75">
        <f t="shared" si="9"/>
        <v>0</v>
      </c>
      <c r="R134" s="75">
        <f t="shared" si="9"/>
        <v>0</v>
      </c>
      <c r="S134" s="76">
        <f t="shared" si="9"/>
        <v>0</v>
      </c>
      <c r="T134" s="77">
        <f t="shared" si="9"/>
        <v>0</v>
      </c>
    </row>
  </sheetData>
  <mergeCells count="120">
    <mergeCell ref="A125:A127"/>
    <mergeCell ref="B125:B127"/>
    <mergeCell ref="C125:C127"/>
    <mergeCell ref="T125:T127"/>
    <mergeCell ref="A134:C134"/>
    <mergeCell ref="A128:A130"/>
    <mergeCell ref="B128:B130"/>
    <mergeCell ref="C128:C130"/>
    <mergeCell ref="T128:T130"/>
    <mergeCell ref="A131:A133"/>
    <mergeCell ref="B131:B133"/>
    <mergeCell ref="C131:C133"/>
    <mergeCell ref="T131:T133"/>
    <mergeCell ref="A116:A118"/>
    <mergeCell ref="B116:B118"/>
    <mergeCell ref="C116:C118"/>
    <mergeCell ref="T116:T118"/>
    <mergeCell ref="A119:A121"/>
    <mergeCell ref="B119:B121"/>
    <mergeCell ref="C119:C121"/>
    <mergeCell ref="T119:T121"/>
    <mergeCell ref="A122:A124"/>
    <mergeCell ref="B122:B124"/>
    <mergeCell ref="C122:C124"/>
    <mergeCell ref="T122:T124"/>
    <mergeCell ref="A107:A109"/>
    <mergeCell ref="B107:B109"/>
    <mergeCell ref="C107:C109"/>
    <mergeCell ref="T107:T109"/>
    <mergeCell ref="A110:A112"/>
    <mergeCell ref="B110:B112"/>
    <mergeCell ref="C110:C112"/>
    <mergeCell ref="T110:T112"/>
    <mergeCell ref="A113:A115"/>
    <mergeCell ref="B113:B115"/>
    <mergeCell ref="C113:C115"/>
    <mergeCell ref="T113:T115"/>
    <mergeCell ref="A65:A67"/>
    <mergeCell ref="B65:B67"/>
    <mergeCell ref="C65:C67"/>
    <mergeCell ref="T65:T67"/>
    <mergeCell ref="A82:A83"/>
    <mergeCell ref="B82:B83"/>
    <mergeCell ref="C82:C83"/>
    <mergeCell ref="T82:T83"/>
    <mergeCell ref="A104:A106"/>
    <mergeCell ref="B104:B106"/>
    <mergeCell ref="C104:C106"/>
    <mergeCell ref="T104:T106"/>
    <mergeCell ref="A47:A49"/>
    <mergeCell ref="B47:B49"/>
    <mergeCell ref="C47:C49"/>
    <mergeCell ref="T47:T49"/>
    <mergeCell ref="A50:A52"/>
    <mergeCell ref="B50:B52"/>
    <mergeCell ref="C50:C52"/>
    <mergeCell ref="T50:T52"/>
    <mergeCell ref="A53:A54"/>
    <mergeCell ref="B53:B54"/>
    <mergeCell ref="C53:C54"/>
    <mergeCell ref="T53:T54"/>
    <mergeCell ref="A41:A42"/>
    <mergeCell ref="B41:B42"/>
    <mergeCell ref="C41:C42"/>
    <mergeCell ref="T41:T42"/>
    <mergeCell ref="A43:A44"/>
    <mergeCell ref="B43:B44"/>
    <mergeCell ref="C43:C44"/>
    <mergeCell ref="T43:T44"/>
    <mergeCell ref="A45:A46"/>
    <mergeCell ref="B45:B46"/>
    <mergeCell ref="C45:C46"/>
    <mergeCell ref="T45:T46"/>
    <mergeCell ref="A34:A36"/>
    <mergeCell ref="B34:B36"/>
    <mergeCell ref="C34:C36"/>
    <mergeCell ref="T34:T36"/>
    <mergeCell ref="A37:A38"/>
    <mergeCell ref="B37:B38"/>
    <mergeCell ref="C37:C38"/>
    <mergeCell ref="T37:T38"/>
    <mergeCell ref="A39:A40"/>
    <mergeCell ref="B39:B40"/>
    <mergeCell ref="C39:C40"/>
    <mergeCell ref="T39:T40"/>
    <mergeCell ref="A26:A28"/>
    <mergeCell ref="B26:B28"/>
    <mergeCell ref="C26:C28"/>
    <mergeCell ref="T26:T28"/>
    <mergeCell ref="A29:A31"/>
    <mergeCell ref="B29:B31"/>
    <mergeCell ref="C29:C31"/>
    <mergeCell ref="T29:T31"/>
    <mergeCell ref="A32:A33"/>
    <mergeCell ref="B32:B33"/>
    <mergeCell ref="C32:C33"/>
    <mergeCell ref="T32:T33"/>
    <mergeCell ref="A16:A19"/>
    <mergeCell ref="B16:B19"/>
    <mergeCell ref="C16:C19"/>
    <mergeCell ref="T16:T19"/>
    <mergeCell ref="A20:A22"/>
    <mergeCell ref="B20:B22"/>
    <mergeCell ref="C20:C22"/>
    <mergeCell ref="T20:T22"/>
    <mergeCell ref="A23:A25"/>
    <mergeCell ref="B23:B25"/>
    <mergeCell ref="C23:C25"/>
    <mergeCell ref="T23:T25"/>
    <mergeCell ref="A1:T5"/>
    <mergeCell ref="A6:P6"/>
    <mergeCell ref="A7:P7"/>
    <mergeCell ref="A9:A11"/>
    <mergeCell ref="B9:B11"/>
    <mergeCell ref="C9:C11"/>
    <mergeCell ref="T9:T11"/>
    <mergeCell ref="A12:A15"/>
    <mergeCell ref="B12:B15"/>
    <mergeCell ref="C12:C15"/>
    <mergeCell ref="T12:T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Hoja2</vt:lpstr>
      <vt:lpstr>Hoja1</vt:lpstr>
      <vt:lpstr>total de asignaciones 7º 5189!Área_de_impresión</vt:lpstr>
      <vt:lpstr>total de asignaciones 7º 5189!Títulos_a_imprimir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X</cp:lastModifiedBy>
  <cp:lastPrinted>2020-01-31T23:27:13Z</cp:lastPrinted>
  <dcterms:created xsi:type="dcterms:W3CDTF">2003-03-07T14:03:57Z</dcterms:created>
  <dcterms:modified xsi:type="dcterms:W3CDTF">2021-01-30T02:24:37Z</dcterms:modified>
</cp:coreProperties>
</file>